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TSS" sheetId="1" r:id="rId4"/>
    <sheet state="visible" name="IMAS" sheetId="2" r:id="rId5"/>
    <sheet state="visible" name="JPS" sheetId="3" r:id="rId6"/>
    <sheet state="visible" name="INAMU" sheetId="4" r:id="rId7"/>
    <sheet state="visible" name="INA" sheetId="5" r:id="rId8"/>
    <sheet state="visible" name="PANI" sheetId="6" r:id="rId9"/>
    <sheet state="visible" name="CONAPDIS" sheetId="7" r:id="rId10"/>
    <sheet state="visible" name="CONAPAM" sheetId="8" r:id="rId11"/>
    <sheet state="visible" name="DINADECO" sheetId="9" r:id="rId12"/>
    <sheet state="visible" name="INDER" sheetId="10" r:id="rId13"/>
    <sheet state="visible" name="INFOCOOP" sheetId="11" r:id="rId14"/>
    <sheet state="visible" name="AYA" sheetId="12" r:id="rId15"/>
    <sheet state="visible" name="JUDESUR" sheetId="13" r:id="rId16"/>
    <sheet state="visible" name="CONAI" sheetId="14" r:id="rId17"/>
    <sheet state="visible" name="Presidencia" sheetId="15" r:id="rId18"/>
    <sheet state="visible" name="DMGE" sheetId="16" r:id="rId19"/>
  </sheets>
  <definedNames/>
  <calcPr/>
</workbook>
</file>

<file path=xl/sharedStrings.xml><?xml version="1.0" encoding="utf-8"?>
<sst xmlns="http://schemas.openxmlformats.org/spreadsheetml/2006/main" count="2228" uniqueCount="758">
  <si>
    <t>MATRIZ DE ARTICULACION PLAN PRESUPUESTO 2020</t>
  </si>
  <si>
    <t xml:space="preserve">Nombre de la Institución: </t>
  </si>
  <si>
    <t xml:space="preserve">MINISTERIO DE TRABAJO Y SEGURIDAD SOCIAL </t>
  </si>
  <si>
    <t xml:space="preserve">Nombre del Jerarca de la Institución: </t>
  </si>
  <si>
    <t>Steven Núñez Rímola</t>
  </si>
  <si>
    <t>Sector:</t>
  </si>
  <si>
    <t>Trabajo, Seguridad Humana e Inclusión Social</t>
  </si>
  <si>
    <t xml:space="preserve">Ministro(a) Rector(a):  </t>
  </si>
  <si>
    <t>OBJETIVO NACIONAL:  “Generar un crecimiento económico inclusivo en el ámbito nacional y regional, en armonía con el ambiente, generando empleos de calidad, y reduciendo la pobreza y la desigualdad”.</t>
  </si>
  <si>
    <t>PLAN NACIONAL DE DESARROLLO E INVERSION PUBLICA 2019-2022 (PNDIP)</t>
  </si>
  <si>
    <t>PROGRAMACIÓN ESTRATÉGICA PRESUPUESTARIA</t>
  </si>
  <si>
    <t>ODS VINCULADO</t>
  </si>
  <si>
    <t xml:space="preserve">AREA ESTRATEGICA </t>
  </si>
  <si>
    <t xml:space="preserve">OBJETIVO DEL AREA </t>
  </si>
  <si>
    <t xml:space="preserve">
INTERVENCION ESTRATEGICA</t>
  </si>
  <si>
    <t>OBJETIVO INTERVENCION ESTRATEGICA</t>
  </si>
  <si>
    <t>INDICADOR DE LA INTERVENCION ESTRATEGICA</t>
  </si>
  <si>
    <t>LINEA BASE DEL INDICADOR (Regional cuando proceda)</t>
  </si>
  <si>
    <t>META DEL PERIODO (regional cuando proceda)</t>
  </si>
  <si>
    <t>COBERTURA GEOGRAFICA POR REGION</t>
  </si>
  <si>
    <t>OBJETIVO ESTRATÉGICO INSTITUCIONAL (PEI)</t>
  </si>
  <si>
    <t>CODIGO Y NOMBRE DEL  PROGRAMA O SUBPROGRAMA PRESUPUESTARIO</t>
  </si>
  <si>
    <t>PRODUCTO FINAL (BIENES/
SERVICIOS)</t>
  </si>
  <si>
    <t>UNIDAD DE MEDIDA DEL PRODUCTO</t>
  </si>
  <si>
    <t>POBLACIÓN META</t>
  </si>
  <si>
    <t xml:space="preserve">INDICADORES DE PRODUCTO FINAL  </t>
  </si>
  <si>
    <t>LÍNEA BASE</t>
  </si>
  <si>
    <t xml:space="preserve">METAS DEL INDICADOR </t>
  </si>
  <si>
    <t>ESTIMACIÓN ANUAL DE RECURSOS PRESUPUESTARIOS   (en millones de colones)</t>
  </si>
  <si>
    <t>SUPUESTOS, NOTAS TÉCNICAS Y OBSERVACIONES</t>
  </si>
  <si>
    <t>DESCRIPCIÓN</t>
  </si>
  <si>
    <t>CANTIDAD</t>
  </si>
  <si>
    <t>USUARIO (A)</t>
  </si>
  <si>
    <t>HOMBRES</t>
  </si>
  <si>
    <t>MUJERES</t>
  </si>
  <si>
    <t>MONTO</t>
  </si>
  <si>
    <t>FUENTE DE FINANCIAMIENTO</t>
  </si>
  <si>
    <t>ANUAL</t>
  </si>
  <si>
    <t>ODS.8</t>
  </si>
  <si>
    <t>Innovación, Competitividad y Productividad</t>
  </si>
  <si>
    <t xml:space="preserve">Incrementar la competifitvidad, la productividad nacional y la generación del empleo formal en Costa Rica, mediante el fomento de la innovación, la empresariedad, la capacitación del recurso humano, la insercción al mercado internacionl y el cumplimiento de los derechos nacionales. </t>
  </si>
  <si>
    <t>Programa Tutelaje del cumplimiento de los Derechos Fundamentales de las personas trabajadoras asalariadas asalariadas, para garantizar un Trabajo Decente Inclusivo y Solidario, en el marco del ODS 8</t>
  </si>
  <si>
    <t>Incrementar la cobertura de personas trabajadoras asalariadas, con tutelaje de sus Derechos Fundamentales a nivel nacional y por región.</t>
  </si>
  <si>
    <t>Tasa anual de cobertura de personas trabajadoras asalariadas, tuteladas por la Inspección de Trabajo, a nivel nacional y regional</t>
  </si>
  <si>
    <t xml:space="preserve">2019-2022:
35%
2019: 22%
2020: 25%
2021: 30%
2022: 35%
</t>
  </si>
  <si>
    <t>Nacional</t>
  </si>
  <si>
    <t xml:space="preserve">
PNDIP 2019-2022:  
Incrementar la cobertura de personas trabajadoras asalariadas, con tutelaje de sus Derechos Fundamentales a nivel nacional y por región</t>
  </si>
  <si>
    <t>731 Asuntos de Trabajo</t>
  </si>
  <si>
    <t>Inspección para el cumplimiento de la legislación laboral.</t>
  </si>
  <si>
    <t>Persona beneficiada con la gestión inspectiva.</t>
  </si>
  <si>
    <t>Personas trabajadoras y empleadoras</t>
  </si>
  <si>
    <t>Presupuesto Nacional</t>
  </si>
  <si>
    <t>El total de la población asalariada será la registrada en la Encuesta Continua de Empleo (ECE) al cuarto trimestre 2019.  de Corresponde al PND que finaliza en el 2022, por lo que no se incluye el año 2023.</t>
  </si>
  <si>
    <t>Tasa anual de cobertura de personas trabajadoras asalariadas, tuteladas por la Inspección de Trabajo, según Región Central</t>
  </si>
  <si>
    <t xml:space="preserve">2019-2022: 38%
2019: 25%
2020: 28%
2021: 33%
2022: 38%
</t>
  </si>
  <si>
    <t>Región Central</t>
  </si>
  <si>
    <t>Tasa anual de cobertura de personas trabajadoras asalariadas, tuteladas por la Inspección de Trabajo, según Región Chorotega</t>
  </si>
  <si>
    <t xml:space="preserve">2019-2022:
33%
2019: 20%
2020: 23%
2021: 28%
2022: 33%
</t>
  </si>
  <si>
    <t>Región Chorotega</t>
  </si>
  <si>
    <t>Tasa anual de cobertura de personas trabajadoras asalariadas, tuteladas por la Inspección de Trabajo, según Región Brunca</t>
  </si>
  <si>
    <t xml:space="preserve">2019-2022:
31%
2019: 18%
2020: 21%
2021: 26%
2022: 31%
</t>
  </si>
  <si>
    <t>Región Brunca</t>
  </si>
  <si>
    <t>Tasa anual de cobertura de personas trabajadoras asalariadas, tuteladas por la Inspección de Trabajo, según Región Pacífico Central</t>
  </si>
  <si>
    <t>2019-2022:
34%
2019: 21%
2020: 24%
2021: 29%
2022: 34%</t>
  </si>
  <si>
    <t>Región Pacífico Central</t>
  </si>
  <si>
    <t>Tasa anual de cobertura de personas trabajadoras asalariadas, tuteladas por la Inspección de Trabajo, según Región Huetar Caribe</t>
  </si>
  <si>
    <t xml:space="preserve">2019-2022:
27%
2019: 14%
2020: 17%
2021: 22%
2022: 27%
</t>
  </si>
  <si>
    <t>Región Huetar Caribe</t>
  </si>
  <si>
    <t>Tasa anual de cobertura de personas trabajadoras asalariadas, tuteladas por la Inspección de Trabajo, según  Región Huetar Norte</t>
  </si>
  <si>
    <t>Región Huetar Norte</t>
  </si>
  <si>
    <t>PNDIP 2019-2022:  
Disminuir la tasa de infracciones en el cumplimiento de salarios mínimos y aseguramientos mediante la intervención de la Dirección Nacional de Inspección de Trabajo</t>
  </si>
  <si>
    <t>Tasa anual de infracciones al Salario Mínimo a nivel nacional y regional.</t>
  </si>
  <si>
    <t xml:space="preserve">2019-2022: 25%
2019: 31,5%
2020: 29%
2021: 27%
2022: 25%
</t>
  </si>
  <si>
    <t>La tasa de infracciones en Salario Mínimo, es la relación que se da entre la cantidad de casos con la infracción corregida, con respecto a los casos que tenían la infracción en la visita de revisión, durante un año. Corresponde al PND que finaliza en el 2022, por lo que no se incluye el año 2023.</t>
  </si>
  <si>
    <t>Tasa anual de infracciones al Salario Mínimo, según Región Central</t>
  </si>
  <si>
    <t>2019-2022:
28%
2019: 34,5%
2020: 32%
2021: 30%
2022: 28%</t>
  </si>
  <si>
    <t>Tasa anual de infracciones al Salario Mínimo, según Región Chorotega</t>
  </si>
  <si>
    <t xml:space="preserve">2019-2022:
26%
2019: 32,5%
2020: 30%
2021: 28%
2022: 26%
</t>
  </si>
  <si>
    <t>Tasa anual de infracciones al Salario Mínimo, según Región Brunca</t>
  </si>
  <si>
    <t xml:space="preserve">2019-2022:
23%
2019: 29,5%
2020: 27%
2021: 25%
2022: 23%
</t>
  </si>
  <si>
    <t>Tasa anual de infracciones al Salario Mínimo, según  Región Pacífico Central</t>
  </si>
  <si>
    <t xml:space="preserve">2019-2022:
18%
2019: 24,5%
2020: 22%
2021: 20%
2022: 18%
</t>
  </si>
  <si>
    <t>Tasa anual de infracciones al Salario Mínimo, según Región Huetar Caribe</t>
  </si>
  <si>
    <t xml:space="preserve">2019-2022:
13%
2019: 19,5%
2020: 17%
2021: 15%
2022: 13%
</t>
  </si>
  <si>
    <t>Región Caribe</t>
  </si>
  <si>
    <t>Tasa anual de infracciones al Salario Mínimo, según  Región Huetar Norte</t>
  </si>
  <si>
    <t xml:space="preserve">2019-2022:
26%
2019: 33,5%
2020: 30%
2021: 28%
2022: 26%
</t>
  </si>
  <si>
    <t xml:space="preserve">
Región Norte 
Huetar
</t>
  </si>
  <si>
    <t>Tasa anual de infracciones al aseguramiento de CCSS a nivel nacional y regional</t>
  </si>
  <si>
    <t xml:space="preserve">2019-2022:
25%
2019: 29%
2020: 28%
2021: 26%
2022: 25%
</t>
  </si>
  <si>
    <t>La tasa de infracciones en Aseguramiento de la CCSS, es la relación que se da entre la cantidad de casos con la infracción corregida, con respecto a los casos que tenían la infracción en la visita de revisión, durante el año. Corresponde al PND que finaliza en el 2022, por lo que no se incluye el año 2023.</t>
  </si>
  <si>
    <t>Tasa anual de infracciones al aseguramiento de CCSS, según Región Central</t>
  </si>
  <si>
    <t xml:space="preserve">2019-2022:
26%
2019: 30%
2020: 29%
2021: 28%
2022: 26%
</t>
  </si>
  <si>
    <t>Tasa anual de infracciones al aseguramiento de CCSS, según Región Chorotega</t>
  </si>
  <si>
    <t xml:space="preserve">2019-2022:
22%
2019: 26%
2020: 24%
2021: 23%
2022: 22%
</t>
  </si>
  <si>
    <t xml:space="preserve">Región
Chorotega
</t>
  </si>
  <si>
    <t>Tasa anual de infracciones al aseguramiento de CCSS, según Región Brunca</t>
  </si>
  <si>
    <t xml:space="preserve">2019-2022:
26%
2019: 30%
2020: 28%
2021: 27%
2022: 26%
</t>
  </si>
  <si>
    <t>Tasa anual de infracciones al aseguramiento de CCSS, según Región Pacífico Central</t>
  </si>
  <si>
    <t>2019-2022:
27%
2019: 31%
2020: 29%
2021: 28%
2022: 27%</t>
  </si>
  <si>
    <t>Tasa anual de infracciones al aseguramiento de CCSS, según Región Huetar Caribe</t>
  </si>
  <si>
    <t xml:space="preserve">2019-2022:
34%
2019: 38%
2020: 36%
2021: 35%
2022: 34%
</t>
  </si>
  <si>
    <t xml:space="preserve"> 
Región Huetar
Caribe
</t>
  </si>
  <si>
    <t>Tasa anual de infracciones al aseguramiento de CCSS, según Región Huetar Norte</t>
  </si>
  <si>
    <t xml:space="preserve">2019-2022:
21%
2019: 25%
2020: 23%
2021: 22%
2022: 21%
</t>
  </si>
  <si>
    <t xml:space="preserve">Región Huetar
Norte
</t>
  </si>
  <si>
    <t>Tasa anual de infracciones al Seguro de Riesgos del Trabajo (INS) a nivel nacional y regional.</t>
  </si>
  <si>
    <t xml:space="preserve">2019-2022:
30%
2019: 34%
2020: 33%
2021: 32%
2022: 30%
</t>
  </si>
  <si>
    <t>Corresponde al PND que finaliza en el 2022, por lo que no se incluye el año 2023. La tasa de infracciones en Seguro de Riesgos del Trabajo (INS) es la relación que se da entre la cantidad de casos con la infracción corregida, con respecto a los casos que tenían la infracción en la visita de revisión, durante el  año.</t>
  </si>
  <si>
    <t>Tasa anual de infracciones al Seguro de Riesgos del Trabajo (INS), según Región Central</t>
  </si>
  <si>
    <t xml:space="preserve">2019-2022:
27%
2019: 30%
2020: 29%
2021: 28%
2022: 27%
</t>
  </si>
  <si>
    <t>Tasa anual de infracciones al Seguro de Riesgos del Trabajo (INS), según Región Chorotega</t>
  </si>
  <si>
    <t xml:space="preserve">2019-2022:
32%
2019: 35%
2020: 34%
2021: 33%
2022: 32%
</t>
  </si>
  <si>
    <t>Tasa anual de infracciones al Seguro de Riesgos del Trabajo (INS), según Región Brunca</t>
  </si>
  <si>
    <t>Tasa anual de infracciones al Seguro de Riesgos del Trabajo (INS), según Región Pacífico Central</t>
  </si>
  <si>
    <t xml:space="preserve">2019-2022:
39%
2019: 43%
2020: 41%
2021: 40%
2022: 39%
</t>
  </si>
  <si>
    <t xml:space="preserve">Región Pacífico
Central
</t>
  </si>
  <si>
    <t>Tasa anual de infracciones al Seguro de Riesgos del Trabajo (INS), según Región Huetar Caribe</t>
  </si>
  <si>
    <t xml:space="preserve">Región Huetar
Caribe
</t>
  </si>
  <si>
    <t>Tasa anual de infracciones al Seguro de Riesgos del Trabajo (INS), según Región Huetar Norte</t>
  </si>
  <si>
    <t xml:space="preserve">2019-2022:
28%
2019: 32%
2020: 30%
2021: 29%
2022: 28%
</t>
  </si>
  <si>
    <t xml:space="preserve"> 
Región Huetar
Norte
</t>
  </si>
  <si>
    <t>Servicios de registro y acreditación de las organizaciones sociales laborales.</t>
  </si>
  <si>
    <t>Registro realizado</t>
  </si>
  <si>
    <t>Organizaciones Sociales de Trabajadores.</t>
  </si>
  <si>
    <t>n/a</t>
  </si>
  <si>
    <t>Porcentaje de estudios registrales que se realizan para que las organizaciones sociales ejerzan a derecho con respecto al total de estudios solicitados.</t>
  </si>
  <si>
    <t>Presupuesto nacional</t>
  </si>
  <si>
    <t>Los estudios solicitados pueden ser: constitución, cambios de órganos directivos,  reformas estatutarias, nóminas de socios y gerentes.</t>
  </si>
  <si>
    <t>Porcentaje de  inscripción de asuntos registrales de las organizaciones sociales, con respecto al total  presentado para inscripción .</t>
  </si>
  <si>
    <t>Inscripción de órganos directivos nóminas, reformas y otros asuntos de las organizaciones sociales. Las organizaciones sociales laborales  que se benefician son: sindicatos, cooperativas, asociaciones solidaristas, sociedades anónimas laborales, comités de ferias del agricultor y  centros agrícolas cantonales. Aumenta el porcentaje de inscripciones  requiere  llevar a cabo actividades complementarias: divulgación de información registral, charlas a usuarios, emisión de boletines y reglamentación de requisitos.</t>
  </si>
  <si>
    <t>Porcentaje de estudios de membrecía  de sindicatos  tramitados por el Registro de Organizaciones Sociales,   respecto  al total de  los estudios solicitados</t>
  </si>
  <si>
    <t>Estos estudios le permiten a los sindicatos la legitimación para negociar y suscribir convenciones colectivas.  Es un insumo para la toma de decisiones en caso de huelga</t>
  </si>
  <si>
    <t>Promover el cumplimiento efectivo y aplicación de las normas internacionales
del trabajo, de la legislación laboral nacional y de las diferentes normativas
sobre seguridad social</t>
  </si>
  <si>
    <t>Servicios de asesoría y conciliación en materia laboral individual y colectiva.</t>
  </si>
  <si>
    <t>Patrono y trabajador asesorado</t>
  </si>
  <si>
    <t>Trabajadores y patronos.</t>
  </si>
  <si>
    <t>Número de personas usuarias atendidas en los servicios de asesoría laboral y cálculo de prestaciones por medios virtuales y en tiempo real.</t>
  </si>
  <si>
    <t>ND</t>
  </si>
  <si>
    <t>Lo que se pretende es bridar una atención más oportuna  al usuario a nivel nacional atendiendo su requerimiento de cálculo de prestaciones laborales y de asesoría en temas laborales, de forma inmediata  por  medio del chat institucional virtual, el cual puede acezar el usuario mediante  un dispositivo electrónico con internet; como celular, computadora, etc.</t>
  </si>
  <si>
    <t>Audiencia de conciliación atendida.</t>
  </si>
  <si>
    <t>Aumentar la eficiencia, eficacia e impacto de los distintos programas que se financian con recursos del FODESAF.</t>
  </si>
  <si>
    <t>Programa 732
Sub-programa 732-1 : Gestión y Administración del FODESAF</t>
  </si>
  <si>
    <t>Administración de recursos de FODESAF.</t>
  </si>
  <si>
    <t>Programa social financiado</t>
  </si>
  <si>
    <t>Unidades Ejecutoras.</t>
  </si>
  <si>
    <t>NA</t>
  </si>
  <si>
    <t>Porcentaje de recursos del FODESAF, transferidos a programas sociales dirigidos al combate de la pobreza.</t>
  </si>
  <si>
    <t>Presupuesto ordinario</t>
  </si>
  <si>
    <t>Se proyecta un cumplimiento de 90% previendo atrasos del Gobierno Central en el traslado de los recursos al FODESAF.</t>
  </si>
  <si>
    <t>Número de programas sociales financiados con recursos del FODESAF con evaluación  realizada</t>
  </si>
  <si>
    <t>Las evaluaciones podrán ser de diseño, procesos, resultados o impacto. Cada año en el Plan de Trabajo de la Unidad de Evaluación se definirán los programas del Fondo de Desarrollo Social y Asignaciones Familiares (FODESAF) que serán objeto de evaluación de acuerdo a la evaluabilidad de los programas.</t>
  </si>
  <si>
    <t>ODS.4 y 8</t>
  </si>
  <si>
    <t xml:space="preserve">Sistema Nacional
de Empleo en el
marco de los ODS
4 y 8.
</t>
  </si>
  <si>
    <t>Fortalecer la
intermediación
laboral de las
personas
egresadas de
procesos de
capacitación y
formación, que
están
registradas en la
plataforma
única, para su
inserción
laboral.</t>
  </si>
  <si>
    <t xml:space="preserve">Porcentaje de personas egresadas de los procesos de capacitación y formación del MTSS, registradas en la plataforma informática única, que están en proceso de intermediación de empleo.
</t>
  </si>
  <si>
    <t>N/D</t>
  </si>
  <si>
    <t xml:space="preserve">2019-2022:
100%
2019: 30%
2020: 50%
2021: 70%
2022: 100%
</t>
  </si>
  <si>
    <t>Fortalecer la intermediación laboral de las personas egresadas de procesos de capacitación y formación, que están registradas en la plataforma única, para su inserción laboral.</t>
  </si>
  <si>
    <t xml:space="preserve">Programa:732
Sub-programa 732.2
Empleo y Seguridad Social  </t>
  </si>
  <si>
    <t>Subsidios e incentivos para capacitación y formación para el empleo, proyectos de infraestructura comunal y socio productivos.</t>
  </si>
  <si>
    <t>Persona subsidiada.</t>
  </si>
  <si>
    <t>Personas con problemas de inserción laboral en condición de pobreza o riesgo.</t>
  </si>
  <si>
    <t>Porcentaje de personas egresadas de los procesos de capacitación y formación del MTSS, registradas en la plataforma informática única, que están en proceso de intermediación de empleo.</t>
  </si>
  <si>
    <t>nd</t>
  </si>
  <si>
    <t>137,4‬</t>
  </si>
  <si>
    <t>Compromiso en el PNDIP 2019-2022.
El  % se calculará sobre el total de egresados de los procesos de capacitación del programa Empléate y Alianza para el Bilingüismo.
Se modifica la metodología de cálculo del presupuesto del indicador contemplando la partida 0. Remuneraciones / la cantidad de personas funcionarias responsables del cumplimiento de la meta.</t>
  </si>
  <si>
    <t>Número de Personas egresadas de los procesos de Capacitación y Formación del MTSS, según Estrategia de Alianza para el Bilingüismo (ABI).</t>
  </si>
  <si>
    <t xml:space="preserve">2019-2022:
15.000
2019: 2.400
2020: 3.120
2021: 4.050
2022: 5.430
</t>
  </si>
  <si>
    <t>4.160
3.255,2</t>
  </si>
  <si>
    <t xml:space="preserve">Presupuesto ordinario 
Presupuesto
FODESAF  </t>
  </si>
  <si>
    <t>Compromiso en el PNDIP 2019-2022.
Se busca mejorar las condiciones lingüísticas de las personas, con la finalidad de fortalecer sus condiciones de empleabilidad</t>
  </si>
  <si>
    <t>Porcentaje de personas egresadas de los procesos de capacitación y formación para el empleo del MTSS, que lograron su inserción laboral, a través del Sistema Nacional de Empleo.</t>
  </si>
  <si>
    <t>17%
(1.134 personas)</t>
  </si>
  <si>
    <t xml:space="preserve">2020- 2022:
30%
2019: 18%
2020: 20%
2021: 25%
2022: 30%
</t>
  </si>
  <si>
    <t>Intermediación Laboral.</t>
  </si>
  <si>
    <t>Persona</t>
  </si>
  <si>
    <t>Personas con problemas de inserción laboral, desempleadas y subempleadas.</t>
  </si>
  <si>
    <t xml:space="preserve">Compromiso en el PNDIP 2019-2022.
El % se calculará sobre el total de egresados de los procesos de capacitación del programa Empléate y Alianza para el Bilingüismo, que fueron sometidos al proceso de intermediación dentro del Sistema Nacional de Empleo. 
El presupuesto estimado se calcula con base en el primer indicador de producto por cuanto el equipo de trabajo responsable es el mismo. Ambos indicadores suman el total anual de la planilla pero se contabiliza la mitad para cada uno.  </t>
  </si>
  <si>
    <t xml:space="preserve">Número de personas en condición de discapacidad insertas en el mercado laboral producto del proceso de intermediación laboral o de estrategias con el sector empresarial impulsadas por el MTSS
</t>
  </si>
  <si>
    <t xml:space="preserve">2019-2022:
320
2019: 80
2020: 80
2021: 80
2022: 80
</t>
  </si>
  <si>
    <t>Número de personas en condición de discapacidad insertas en el mercado laboral producto del proceso de intermediación laboral o de estrategias con el sector empresarial impulsadas por el MTSS</t>
  </si>
  <si>
    <t>Compromiso en el PNDIP 2019-2022.</t>
  </si>
  <si>
    <t>1,2 y 8</t>
  </si>
  <si>
    <t>Seguridad Humana</t>
  </si>
  <si>
    <t>Garantizar los derechos de las personas para vivir dignamente en sus hogares, en entornos seguros, protectores e inclusivos, satisfaciendo las necesidades fundamentales que favorezcan su desarrollo humano.</t>
  </si>
  <si>
    <t>Programa de Economía Social Solidaria (ESS) en el marco de los ODS 1, 2 y 8</t>
  </si>
  <si>
    <t>Fortalecer las organizaciones de la Economía Social Solidaria mediante capacitación, asistencia técnica y financiamiento para mejorar su productividad según el modelo asociativo inclusivo con enfoque de derechos humanos</t>
  </si>
  <si>
    <t>Número de organizaciones de la ESS con proyectos productivos que reciben capacitación, asistencia técnica o financiamiento</t>
  </si>
  <si>
    <t xml:space="preserve">Meta periodo:551
2019: 114
2020: 129
2021:  144
      2202: 461         </t>
  </si>
  <si>
    <t>732: Desarrollo y Seguridad Social</t>
  </si>
  <si>
    <t>Servicios de  capacitación, asistencia técnica, capital semilla y crédito.</t>
  </si>
  <si>
    <t>Persona beneficiada.</t>
  </si>
  <si>
    <t>Personas en condición de pobreza con proyectos productivos.</t>
  </si>
  <si>
    <t>Número de organizaciones de la Economía Social Solidaria con proyectos productivos que reciben capacitación, asistencia técnica o financiamiento.</t>
  </si>
  <si>
    <t>732-2 Empleo y Seguridad Social</t>
  </si>
  <si>
    <t>No se programara el 2023, debido a que este indicador es un compromiso del Plan Nacional de Desarrollo vigente hasta el 2022.</t>
  </si>
  <si>
    <t>5, 8 y 10</t>
  </si>
  <si>
    <t>Programas articulados para el cumplimiento de los derechos humanos de las mujeres, niños y niñas adolescentes, personas jóvenes, personas adultas mayores, personas migrantes y refugiadas, personas con discapacidad, pueblos indígenas, afrodescendientes y personas LGTBI en el marco del desarrollo inclusivo y diverso y según los ODS 5, 8 y 10</t>
  </si>
  <si>
    <t>Aumentar el número de   personas beneficiarias   con intervenciones públicas articuladas para el cumplimiento de los  derechos humanos   según enfoque de interseccionalidad</t>
  </si>
  <si>
    <t>Número de personas beneficiadas de las intervenciones públicas articuladas, accesibles e inclusivas para la promoción y protección de derechos humanos</t>
  </si>
  <si>
    <t>2017: 83.615</t>
  </si>
  <si>
    <t>Meta periodo:82.592
2019: 81.167
2020:  81.642
2021:  82.117
2022:  82.592</t>
  </si>
  <si>
    <t xml:space="preserve">Aumentar el número de personas beneficiarias  con intervenciones públicas articuladas para el cumplimiento de los  derechos humanos según enfoque de interseccionalidad
</t>
  </si>
  <si>
    <t>732  Empleo y Seguridad Social</t>
  </si>
  <si>
    <t>Servicios de protección a personas trabajadoras en situación de vulnerabilidad.</t>
  </si>
  <si>
    <t>Persona atendida.</t>
  </si>
  <si>
    <t>Niños, niñas y adolescentes trabajadores, personas con discapacidad, adultos mayores y otras personas en condiciones especiales.</t>
  </si>
  <si>
    <t>Número de  personas menores de edad trabajadoras atendidas  y orientadas para el retiro del trabajo y reinserción   en el sistema educativo en las Regiones Pacifico  Central y Huetar Caribe.</t>
  </si>
  <si>
    <t>Presupuesto Nacional Programa 732 Desarrollo y Seguridad Social</t>
  </si>
  <si>
    <t>La selección de las Regiones se realiza de conformidad con datos estadísticos  que determinan las zonas de mayor incidencia de trabajo infantil y las cuales son concordantes con los cantones   designados en Plan Puente al Desarrollo. La meta se estimó de acuerdo con el recurso disponible.    El indicador establece el número de personas atendidas y no el retiro del trabajo en virtud de que el retiro depende de la edad, del trabajo si es prohibido o no y de la actividad laboral si es peligrosa y por ende esta prohibida. Para la Región de Pacífico Central la meta es de 90 personas menores de edad y para la Región Atlántica 80.  Este proyecto concluye en el 2020, por eso no se proyecta para años siguientes. No se sabe si existirán las condiciones para implementarlo en otras Regiones.</t>
  </si>
  <si>
    <t>Simplificar o automatizar los procedimientos, proceso y tramites institucionales a fin de mejorar la atención y satisfacción de los administrados</t>
  </si>
  <si>
    <t>Programa 733
TRIBUNAL ADM.DE LA SEG.SOCIAL</t>
  </si>
  <si>
    <t>Sentencias de recursos de apelación</t>
  </si>
  <si>
    <t>Sentencia emitida</t>
  </si>
  <si>
    <t>Instituciones publicas y sociedad civil</t>
  </si>
  <si>
    <t>Porcentaje  de recursos de apelación resueltos en un plazo de 50 días con respecto al total de recursos atendidos.</t>
  </si>
  <si>
    <t>A partir del 2021 la proyección es mantener esos servicios de alta calidad debido a que la reducción del 80%  de los asuntos ingresados es el tope al que pueden llevarse los plazos</t>
  </si>
  <si>
    <t>Programa 734
PENSIONES Y JUBILACIONES</t>
  </si>
  <si>
    <t>Resoluciones emitidas por trámite de pensión</t>
  </si>
  <si>
    <t>Resolución emitida</t>
  </si>
  <si>
    <t>Personas jubiladas pensionadas beneficiadas de una pensión</t>
  </si>
  <si>
    <t>Servicio electrónico para la atención de las solicitudes de certificación para personas no pensionados de los regímenes administrados por la DNP con cargo presupuesto nacional, , diseñado, en funcionamiento y divulgado</t>
  </si>
  <si>
    <t>_</t>
  </si>
  <si>
    <t>Es el servicio que se brindará por un medio electrónico a una gran cantidad de  usuarios que requieren una certificación de no pensionados de los regímenes que administra la DNP, para presentar como un requisito de su solicitud de pensión ante la CCSS o el Magisterio Nacional.</t>
  </si>
  <si>
    <t>ODS 8</t>
  </si>
  <si>
    <t>Estrategia Nacional tripartita para la transición a la economía formal en el marco del ODS</t>
  </si>
  <si>
    <t xml:space="preserve">Impulsar la
transición de las
personas
trabajadoras y
las unidades
económicas de
la economía informal a la economía formal, promoviendo la creación, preservación y
sustentabilidad
de
emprendimiento
s y de empleos
decentes.
</t>
  </si>
  <si>
    <t xml:space="preserve">Variación interanual del
total de
ocupados en empleo informal, según la
Encuesta Continua de Empleo.
</t>
  </si>
  <si>
    <t xml:space="preserve">2017:
28.633    </t>
  </si>
  <si>
    <t xml:space="preserve">2019 -2022:
Reducir (-) en 78.000
personas 
2019: -19.500
2020: -19.500
2021: -19.500
2022: -19.500
</t>
  </si>
  <si>
    <t>Proponer y coordinar políticas para el fomento de la innovación como medio para revitalizar la productividad nacional y la generación de empleo de calidad en el ámbito central, regional e internacional, así como la transferencia de conocimiento.</t>
  </si>
  <si>
    <t>Este compromiso en PNDIP  lo está asumiendo en calidad de coordinador, el despacho del Viceministerio del Área  Social el MTSS. El equipo de trabajo a cargo dentro del MTSS es el Observatorio de Mercado Laboral, el cual se ubica dentro del programa presupuestario  729, Actividades Centrales.  Importante es mencionar que este programa presupuestario no tiene programación en la Ley de Presupuesto.</t>
  </si>
  <si>
    <t>Instituto Mixto de Ayuda Social</t>
  </si>
  <si>
    <t>Juan Luis Bermudez Madrid</t>
  </si>
  <si>
    <t>Articulación de programas sociales selectivos para la atención básica e integral de los hogares en situación de pobreza   en el marco del ODS 1</t>
  </si>
  <si>
    <t>Satisfacer las necesidades básicas  de los hogares en situación de pobreza mediante el acceso a programas sociales articulados, con énfasis en jefatura femenina, en condición de violencia doméstica , personas con discapacidad , pueblos indígenas y edad</t>
  </si>
  <si>
    <t xml:space="preserve">Número de hogares en situación de pobreza atendidos, según el registro nacional del   SINIRUBE a nivel nacional y regional </t>
  </si>
  <si>
    <t>2019-2022: 54 565
2019: 54565
2020: 54565
2021: 54565
2022: 54565</t>
  </si>
  <si>
    <t xml:space="preserve">Nacional </t>
  </si>
  <si>
    <t>Protección y Promoción Social 12000000</t>
  </si>
  <si>
    <t xml:space="preserve">Transferencia monetaria </t>
  </si>
  <si>
    <t>Transferencia monetarias ototgadas a los hogares en situación de pobreza para satisfacer necesidades basicas</t>
  </si>
  <si>
    <t>Hogares</t>
  </si>
  <si>
    <t>Número de hogares en situación de pobreza atendidos, según el registro nacional del   SINIRUBE a nivel nacional y regional</t>
  </si>
  <si>
    <t>FODESAF/IMAS/GOBIERNO CENTRAL</t>
  </si>
  <si>
    <t>EL PNDIP tiene una proyección presupuestaria que comprende todo el periodo, por lo que se dividio el presupuesto en los cuatro años para sacar un estimado anual para el 2020</t>
  </si>
  <si>
    <t>2019-2022: 20.016
2019: 20.016
2020: 20.016
2021: 20.016
2022: 20.016</t>
  </si>
  <si>
    <t>Número de hogares en situación de pobreza atendidos, según el registro nacional del   SINIRUBE en la Región Central</t>
  </si>
  <si>
    <t>EL PNDIP tiene una proyección presupuestaria que comprende todo el periodo, por lo que se dividio el presupuesto en los cuatro años para sacar un estimado anul para el 2020</t>
  </si>
  <si>
    <t>2019-2022: 6.448
2019:  6.448
2020: 6.448
2021: 6.448
2022:  6.448</t>
  </si>
  <si>
    <t>Número de hogares en situación de pobreza atendidos, según el registro nacional del   SINIRUBE en la Región Chorotega</t>
  </si>
  <si>
    <t>EL PNDIP tiene una proyección presupuestaria que comprende todo el periodo, por lo que se dividio el presupuesto en los cuatro años para sacar un estimado anul para el 2022</t>
  </si>
  <si>
    <t>2019-2022: 5.889
2019:   5.889
2020:   5.889
2021: 5.889
2022:  5.889</t>
  </si>
  <si>
    <t>Pacífico Central</t>
  </si>
  <si>
    <t>Número de hogares en situación de pobreza atendidos, según el registro nacional del   SINIRUBE en Pacifico Central</t>
  </si>
  <si>
    <t>2019-2022: 5.633
2019: 5.633
2020:5.633
2021: 5.633
2022: 5.633</t>
  </si>
  <si>
    <t>Huétar Caribe</t>
  </si>
  <si>
    <t>Número de hogares en situación de pobreza atendidos, según el registro nacional del   SINIRUBE en Huetar Caribe</t>
  </si>
  <si>
    <t xml:space="preserve">2019-2022: 7.727
2019: 7.727
2020: 7.727
2021:7.727
2022: 7.727
</t>
  </si>
  <si>
    <t>Número de hogares en situación de pobreza atendidos, según el registro nacional del   SINIRUBE en Región Brunca</t>
  </si>
  <si>
    <t>EL PNDIP tiene una proyección presupuestaria que comprende todo el periodo, por lo que se dividio el presupuesto en los cuatro años para sacar un estimado anul para el 2025</t>
  </si>
  <si>
    <t>2019-2022: 8.852
2019:8.852
2020: 8.852
2021: 8.852
2022: 8.852</t>
  </si>
  <si>
    <t>Huétar Norte</t>
  </si>
  <si>
    <t>Número de hogares en situación de pobreza atendidos, según el registro nacional del   SINIRUBE en Huetar Norte</t>
  </si>
  <si>
    <t xml:space="preserve">Número de hogares en pobreza que reciben una atención integral incluyendo aquellos que forman parte de la Estrategia Nacional para la reducción de pobreza “Puente al Desarrollo” a nivel nacional y regional </t>
  </si>
  <si>
    <t>2019-2022: 66832
2019: 14516
2020: 18900
2021: 14516
2022: 18900</t>
  </si>
  <si>
    <t>NACIONAL</t>
  </si>
  <si>
    <t>Número de hogares en pobreza que reciben una atención integral incluyendo aquellos que forman parte de la Estrategia Nacional para la reducción de pobreza “Puente al Desarrollo” a nivel nacional y regional</t>
  </si>
  <si>
    <t>2019-2022: 17126
2019: 3720
2020: 4843
2021: 3720
2022: 4843</t>
  </si>
  <si>
    <t>Número de hogares en pobreza que reciben una atención integral incluyendo aquellos que forman parte de la Estrategia Nacional para la reducción de pobreza “Puente al Desarrollo” en Región Central</t>
  </si>
  <si>
    <t>EL PNDIP tiene una proyección presupuestaria que comprende todo el periodo, por lo que se dividio el presupuesto en los cuatro años para sacar un estimado anul para el 2028</t>
  </si>
  <si>
    <t>2019-2022: 7966
2019: 1730
2020: 2253
2021: 1730
2022: 2253</t>
  </si>
  <si>
    <t>Número de hogares en pobreza que reciben una atención integral incluyendo aquellos que forman parte de la Estrategia Nacional para la reducción de pobreza “Puente al Desarrollo” en Región Chorotega</t>
  </si>
  <si>
    <t>2019-2022: 8044
2019: 1747
2020: 2275
2021: 1747
2022: 2275</t>
  </si>
  <si>
    <t>Número de hogares en pobreza que reciben una atención integral incluyendo aquellos que forman parte de la Estrategia Nacional para la reducción de pobreza “Puente al Desarrollo” en Pacifico Central</t>
  </si>
  <si>
    <t>2019-2022: 9926
2019: 2156
2020: 2807
2021: 2156
2022: 2807</t>
  </si>
  <si>
    <t>Número de hogares en pobreza que reciben una atención integral incluyendo aquellos que forman parte de la Estrategia Nacional para la reducción de pobreza “Puente al Desarrollo” en Huetar Caribe</t>
  </si>
  <si>
    <t>2019-2022: 12104
2019: 2629
2020: 3423
2021: 2629
2022: 3423</t>
  </si>
  <si>
    <t>Cantidad de hogares que reciben  transferencias monetarias, para la satisfacció de necesidades basicas</t>
  </si>
  <si>
    <t>Número de hogares en pobreza que reciben una atención integral incluyendo aquellos que forman parte de la Estrategia Nacional para la reducción de pobreza “Puente al Desarrollo” en Región Brunca</t>
  </si>
  <si>
    <t>2019-2022: 11666
2019: 2534
2020: 3299
2021: 2534
2022: 3299</t>
  </si>
  <si>
    <t>Número de hogares en pobreza que reciben una atención integral incluyendo aquellos que forman parte de la Estrategia Nacional para la reducción de pobreza “Puente al Desarrollo” Huetar Norte</t>
  </si>
  <si>
    <t>Programa Avancemos y otros programas (becas estudiantiles) para la permanencia de las personas estudiantes en el sistema educativo formal, en el marco del ODS 4</t>
  </si>
  <si>
    <t>Contribuir a la permanencia en el sistema educativo formal de las personas estudiantes de primaria  y secundaria en situación de pobreza mediante transferencias monetarias condicionadas, considerando situación de discapacidad y pueblos indígenas</t>
  </si>
  <si>
    <t>Número de personas estudiantes de secundaria que reciben beneficio de Avancemos según el registro de SINIRUBE a nivel nacional y regional</t>
  </si>
  <si>
    <t xml:space="preserve">2019-2022: 184.300
2019: 184.150 
2020: 184.200
2021: 184.250
2022: 184.300
</t>
  </si>
  <si>
    <t>Personas estudiantes</t>
  </si>
  <si>
    <t>GOBIERNO CENTRAL, IMAS</t>
  </si>
  <si>
    <t>2019-2022: 82065
2019: 82065
2020: 82065
2021: 82065
2022: 82065</t>
  </si>
  <si>
    <t>Número de personas estudiantes de secundaria que reciben beneficio de Avancemos según el registro de SINIRUBE en Región Central</t>
  </si>
  <si>
    <t>2019-2022: 19823
2019: 19823
2020: 19823
2021: 19823
2022: 19823</t>
  </si>
  <si>
    <t>Número de personas estudiantes de secundaria que reciben beneficio de Avancemos según el registro de SINIRUBE en Región Chorotega</t>
  </si>
  <si>
    <t>2019-2022: 14857
2019: 14857
2020: 14857
2021: 14857
2022: 14857</t>
  </si>
  <si>
    <t>Número de personas estudiantes de secundaria que reciben beneficio de Avancemos según el registro de SINIRUBE en Pacifico Central</t>
  </si>
  <si>
    <t>2019-2022: 19255
2019: 19255
2020: 19255
2021: 19255
2022: 19255</t>
  </si>
  <si>
    <t>Número de personas estudiantes de secundaria que reciben beneficio de Avancemos según el registro de SINIRUBE en Huetar Caribe</t>
  </si>
  <si>
    <t>2019-2022: 26616
2019: 26616
2020: 26616
2021: 26616
2022: 26616</t>
  </si>
  <si>
    <t>Número de personas estudiantes de secundaria que reciben beneficio de Avancemos según el registro de SINIRUBE en Region Brunca</t>
  </si>
  <si>
    <t>2019-2022: 21384
2019: 21384
2020: 21384
2021: 21384
2022: 21384</t>
  </si>
  <si>
    <t>Número de personas estudiantes de secundaria que reciben beneficio de Avancemos según el registro de SINIRUBE en Huetar Norte</t>
  </si>
  <si>
    <t>Porcentaje de personas estudiantes de secundaria beneficiadas de Avancemos que permanecen en el sistema educativo según el registro de SINIRUBE</t>
  </si>
  <si>
    <t>2019-2022: 80%
2019: 77%
2020: 78%
2021: 79%
2022: 80%</t>
  </si>
  <si>
    <t>1 Y 2</t>
  </si>
  <si>
    <t>Programa Nacional de Red de Cuido en el marco de los ODS 1  y 2</t>
  </si>
  <si>
    <t>Contribuir a la protección y cuidado de niños y niñas en situación de pobreza mediante el acceso a servicios de atención y desarrollo infantil, según jefatura de hogar femenina y considerando situación de discapacidad y pueblos indígenas</t>
  </si>
  <si>
    <t>Número de niños y niñas beneficiarios del subsidio de cuido  y desarrollo infantil del IMAS según SINIRUBE a nivel nacional y regional.</t>
  </si>
  <si>
    <t xml:space="preserve">2019-2022: 34244
2019: 25744
2020: 28744 
2021: 31744
2022: 34244 </t>
  </si>
  <si>
    <t xml:space="preserve">Cantidad de niños y niñas que reciben tranasferencia monetaria </t>
  </si>
  <si>
    <t>Niños y Niñas</t>
  </si>
  <si>
    <t>Fodesaf/IMAS/</t>
  </si>
  <si>
    <t xml:space="preserve">2019-2022: 21498
2019: 16143
2020: 18033
2021: 19923
2022: 21498 </t>
  </si>
  <si>
    <t>Número de niños y niñas beneficiarios del subsidio de cuido  y desarrollo infantil del IMAS según SINIRUBE en Región Central</t>
  </si>
  <si>
    <t>2019-2022: 4078
2019:  3058
2020:  3418
2021:  3778
2022:  4078</t>
  </si>
  <si>
    <t>Número de niños y niñas beneficiarios del subsidio de cuido  y desarrollo infantil del IMAS según SINIRUBE en Región Chorotega</t>
  </si>
  <si>
    <t>2019-2022: 2039
2019:  1529
2020:  1709
2021:  1889
2022:  2039</t>
  </si>
  <si>
    <t>Número de niños y niñas beneficiarios del subsidio de cuido  y desarrollo infantil del IMAS según SINIRUBE en Región Brunca</t>
  </si>
  <si>
    <t xml:space="preserve">2019-2022: 2683
2019:  2003
2020:  2243
2021:  2483
2022:  2683
</t>
  </si>
  <si>
    <t>Número de niños y niñas beneficiarios del subsidio de cuido  y desarrollo infantil del IMAS según SINIRUBE en Pacifico Central</t>
  </si>
  <si>
    <t>2019-2022: 1434
2019:  1094
2020:  1214
2021:  1334
2022:  1434</t>
  </si>
  <si>
    <t>Número de niños y niñas beneficiarios del subsidio de cuido  y desarrollo infantil del IMAS según SINIRUBE en Huetar Caribe</t>
  </si>
  <si>
    <t>2019-2022: 2512
2019:  1917
2020:  2127
2021:  2337
2022:  2512</t>
  </si>
  <si>
    <t>Número de niños y niñas beneficiarios del subsidio de cuido  y desarrollo infantil del IMAS según SINIRUBE en Huetar Norte</t>
  </si>
  <si>
    <t>Número de niños, niñas y adolescentes atendidos en alternativas de cuido y otras modalidades de atención que no han sido incorporadas a los registros de la secretaria técnica de REDCUDI a nivel nacional y regional.</t>
  </si>
  <si>
    <t>2019-2022: 14881
2019: 0
2020: 4000
2021: 9440
2022: 14881</t>
  </si>
  <si>
    <t>FODESAF/ IMAS</t>
  </si>
  <si>
    <t>2019-2022: 7441
2019:  0
2020:  2000
2021:  4720
2022:  7441</t>
  </si>
  <si>
    <t>2019-2022: 1488
2019:  0
2020:  400
2021:  944
2022:  1488</t>
  </si>
  <si>
    <t>Articulación de programas interinstitucionales para la atención de las personas adultas mayores en el marco de los ODS 1 y 2</t>
  </si>
  <si>
    <t>Satisfacer las necesidades fundamentales  de las personas adultas mayores (PAM) en situación de pobreza mediante la ejecución de programas sociales interinstitucionales.</t>
  </si>
  <si>
    <t>Número de personas adultas mayores (PAM) atendidas según el registro de SINIRUBE a nivel nacional y regional REGIONALES</t>
  </si>
  <si>
    <t>27 037</t>
  </si>
  <si>
    <t>2019-2022: 29400
2019: 27900
2020: 28400
2021: 28900
2022: 29400</t>
  </si>
  <si>
    <t>Cantidad de personas adultas mayores que reciben transferencia monetaria</t>
  </si>
  <si>
    <t>Personas adultas mayores</t>
  </si>
  <si>
    <t>2019-2022:  3603
2019: 3603
2020: 3603
2021: 3603
2022: 3603</t>
  </si>
  <si>
    <t>Número de personas adultas mayores (PAM) atendidas según el registro de SINIRUBE a Región Central</t>
  </si>
  <si>
    <t>FODESAF, IMAS</t>
  </si>
  <si>
    <t>2019-2022: 1292
2019: 1292 
2020: 1292
2021: 1292
2022: 1292</t>
  </si>
  <si>
    <t>Número de personas adultas mayores (PAM) atendidas según el registro de SINIRUBE Región Chorotega</t>
  </si>
  <si>
    <t>2019-2022:  1560
2019: 1560
2020: 1560
2021: 1560
2022: 1560</t>
  </si>
  <si>
    <t>Número de personas adultas mayores (PAM) atendidas según el registro de SINIRUBE en Región Brunca</t>
  </si>
  <si>
    <t xml:space="preserve">2019-2022:  1178
2019:  1178
2020:  1178
2021:  1178
2022:  1178
</t>
  </si>
  <si>
    <t>Número de personas adultas mayores (PAM) atendidas según el registro de SINIRUBE en Pacifico Central</t>
  </si>
  <si>
    <t>2019-2022:  1116
2019:  1116
2020:  1116
2021:  1116
2022:  1116</t>
  </si>
  <si>
    <t>Número de personas adultas mayores (PAM) atendidas según el registro de SINIRUBE en Huetar Caribe</t>
  </si>
  <si>
    <t>2019-2022:  1751
2019:  1751
2020:  1751
2021:  1751
2022:  1751</t>
  </si>
  <si>
    <t>Número de personas adultas mayores (PAM) atendidas según el registro de SINIRUBE en Huetar Norte</t>
  </si>
  <si>
    <t>1, 2 y 8</t>
  </si>
  <si>
    <t>Meta periodo: 550
2019: 114
2020:129
2021: 144
2022: 164</t>
  </si>
  <si>
    <t>Cantidadad de organizaciones con transferencia Monetaria</t>
  </si>
  <si>
    <t>Organizaciones</t>
  </si>
  <si>
    <t>IMAS</t>
  </si>
  <si>
    <t>3 y 9</t>
  </si>
  <si>
    <t>Programa de infraestructura social en el marco de los ODS 3 y 9</t>
  </si>
  <si>
    <t xml:space="preserve">Mejorar la infraestructura social para el desarrollo de oportunidades para las familias y personas, con enfoque inclusivo e intercultural. </t>
  </si>
  <si>
    <t>Número de proyectos de infraestructura social inclusivos e interculturales ejecutados.</t>
  </si>
  <si>
    <t>Meta periodo:244
2019:61
2020:61
2021:61
2022:61</t>
  </si>
  <si>
    <t>Junta de Protección Social</t>
  </si>
  <si>
    <t>Esmeralda Britton González</t>
  </si>
  <si>
    <t xml:space="preserve">Sector: </t>
  </si>
  <si>
    <t>Trabajo, desarrollo humano e inclusión social</t>
  </si>
  <si>
    <t xml:space="preserve">Ministro(a) Rector(a): </t>
  </si>
  <si>
    <t>OBJETIVO NACIONAL: Generar un crecimiento económico inclusivo en
el ámbito nacional y regional, en armonía con el ambiente, generando empleos 
de calidad, y reduciendo la pobreza y la desigualdad.</t>
  </si>
  <si>
    <t>ESTIMACIÓN ANUAL DE RECURSOS PRESUPUESTARIOS                               (en millones de colones)</t>
  </si>
  <si>
    <t>DESEMPEÑO PROYECTADO</t>
  </si>
  <si>
    <t>1 y 2</t>
  </si>
  <si>
    <t>Articulación de
programas
interinstitucionales
para la atención de
las personas adultas
mayores en el
marco de los ODS 1 
y  2.</t>
  </si>
  <si>
    <t>La JPS, no es ejecutora de esta meta, sin embargo contribuye con recursos:
Número de personas adultos mayores (PAM) atendidas según el registro de SINIRUBE, a nivel nacional y regional</t>
  </si>
  <si>
    <t>2019-2022: 29.400 
2019: 27.900 
2020: 28.400
 2021: 28.900
 2022: 29.400</t>
  </si>
  <si>
    <t>Nacional y Regional</t>
  </si>
  <si>
    <t>Contribuir en la generación de un cambio en las condiciones de vida de las poblaciones vulnerables, mediante un incremento, principalmente en la cobertura geográfica de organizaciones sociales en zonas prioritarias establecidas en el Plan Nacional de Desarrollo e Inversiones Publicas.</t>
  </si>
  <si>
    <t>Programa 4 GESTIÓN SOCIAL</t>
  </si>
  <si>
    <t>Transferencia de Recursos</t>
  </si>
  <si>
    <t>Utilidades netas transferidas</t>
  </si>
  <si>
    <t>N/A</t>
  </si>
  <si>
    <t>Cantidad de utilidades Netas transferidas a organizaciones de bienestar social que atienden personas adultas mayores en el marco del programa de apoyo a la gestión en atención al artículo 8 inciso ñ) y p) de la Ley 8718.</t>
  </si>
  <si>
    <t>Venta de Lotería</t>
  </si>
  <si>
    <t>El cumplimiento de este indicador dependerá de:    Factores externos: A- Que las Organizaciones beneficiarias cumplan oportunamente con los requisitos (estar al día con las cuotas obrero patronales, cédula y personería jurídica u otros) que establece el Manual de Criterios. Situaciones que, en caso de darse, quedan debidamente documentadas. Factores internos: Que no se generen los recursos necesarios para realizar la transferencia de recursos.</t>
  </si>
  <si>
    <t>Atender integral
mente a las Personas
Adultas Mayores
(PAM) por medio de
servicios articulados
en el proyecto “Línea
Dorada”.</t>
  </si>
  <si>
    <t>Porcentaje de
implementación
del Proyecto
“Línea
Dorada”</t>
  </si>
  <si>
    <t>2019-2022: 100% 
2019: 0%                   2020: 50%                    2021: 75%                   2022: 100%</t>
  </si>
  <si>
    <t>Recursos transferidos</t>
  </si>
  <si>
    <t>Programa 4</t>
  </si>
  <si>
    <t>Cantidad de recursos transferidos al CONAPAM para la
implementación
del Proyecto "LÍNEA DORADA"</t>
  </si>
  <si>
    <t xml:space="preserve">El cumplimiento de este indicador dependerá de:    Factores externos: A- Que el CONAPAM cumpla oportunamente con los requisitos (estar al día con las cuotas obrero patronales, cédula y personería jurídica u otros) que establece el Manual de Criterios. Situaciones que, en caso de darse, quedan debidamente documentadas. </t>
  </si>
  <si>
    <t>Notas:</t>
  </si>
  <si>
    <t>1 La línea base es la sumatoria de las personas adultas mayores atendidas en el IMAS y CONAPAM</t>
  </si>
  <si>
    <t>2 Las utilidades netas transferidas se refieren a aquellas que se giran entre los meses de enero y diciembre de cada año y provienen de los sorteos de octubre del año anterior a setiembre del año en curso, en los programas de apoyo a la gestión.</t>
  </si>
  <si>
    <t>3 El objetivo estrategico institucional incluye todas las poblaciones atendidas por la JPS, incluida la de Adulto Mayor citada en el PNDIP.</t>
  </si>
  <si>
    <t>4 El monto presupuestario incluye remuneraciones, servicios, materiales y suministros y bienes duraderos del programa 4.</t>
  </si>
  <si>
    <t>5 Con respecto al monto presupuestario, se encuentra disponible hasta setiembre 2019</t>
  </si>
  <si>
    <t>Instituto Nacional de las Mujeres</t>
  </si>
  <si>
    <t xml:space="preserve">Patricia Mora Castellanos </t>
  </si>
  <si>
    <t>OBJETIVO NACIONAL: Generar un crecimiento económico inclusivo en 
el ámbito nacional y regional, en armonía con el ambiente, generando empleos 
de calidad, y reduciendo la pobreza y la desigualdad.</t>
  </si>
  <si>
    <t>Programas articulados para el cumplimiento de los derechos humanos de las mujeres, niños y niñas adolescentes, personas jóvenes, personas adultas mayores, personas migrantes y refugiadas, personas con discapacidad, pueblos indigenas, afrodescendientes y personas LGTBI en el marco del desarrollo inclusivo y diverso y según los ODS 5, 8 y 10</t>
  </si>
  <si>
    <t>Aumentar el número de   personas beneficiarias con intervenciones públicas articuladas para el cumplimiento de los  derechos humanos   según enfoque de interseccionalidad</t>
  </si>
  <si>
    <t xml:space="preserve">Número de personas beneficiadas de las intervenciones públicas articuladas, accesibles e inclusivas para la promoción y protección de derechos humanos </t>
  </si>
  <si>
    <t>2019-2022: 82 592
2019: 81 167
2020: 81 642
2021: 82 117
2022: 85 592</t>
  </si>
  <si>
    <t>OBJETIVO PEI No.1
 Promover el cambio cultural para la igualdad de derechos entre mujeres y hombres, mediante la generación de estrategias públicas y privadas de comunicación, información, educación y movilización.</t>
  </si>
  <si>
    <t xml:space="preserve">02
Atención Integral a las mujeres en su diversidad </t>
  </si>
  <si>
    <t>Atención integral a mujeres en su diversidad</t>
  </si>
  <si>
    <t>Mujeres atendidas integralmente y, 
 Hombres jóvenes y niños sensiblizados sobre  formas de masculinidad no tóxica y para la igualdad</t>
  </si>
  <si>
    <t>Mujeres en particular</t>
  </si>
  <si>
    <t>2017:
13000</t>
  </si>
  <si>
    <t>10000
R.BRUNCA 1428
R.CENTRAL 2858
R.CHOROTEGA 1430
R.H.CARIBE 1428
R.H.NORTE 1428
R.PACIFICO C 1428</t>
  </si>
  <si>
    <t>N.A.</t>
  </si>
  <si>
    <t>FODESAF</t>
  </si>
  <si>
    <t xml:space="preserve">Nota 1.VER OBJETIVOS E INDICADOS EN PAGINA ANEXA PORQUE LA MATRIZ ESTA BLOQUEADA
Nota 2. Los montos son estimaciones en millones de colones y no incluyen remuneraciones 
ni el Programa 01 Actividades Centrales 
Nota 3  N.A.
La programación plurianual actual llega al año 2022
</t>
  </si>
  <si>
    <t>Políticas para la
Igualdad efectiva
entre mujeres y
hombres (PIEG) y de protección y
prevención de la
violencia contra las
mujeres (PLANOVI)
implementándose
en sus Planes de
acción y en el
marco del
cumplimiento del
ODS 5</t>
  </si>
  <si>
    <t>Desarrollar programas y proyectos dirigidos hacia mujeres para el ejercicio efectivo de sus derechos en igualdad con los hombres, en un ambiente libre de violencia y de respeto a los derechos humanos y de inclusión</t>
  </si>
  <si>
    <t>Porcentaje de implementación de los programas y proyectos institucionales orientados hacia la igualdad efectiva en el Plan PIEG 2019-2022</t>
  </si>
  <si>
    <t>2019-2022: 100%
2019: 30%
2020: 60%
2021: 90%
2022:100%</t>
  </si>
  <si>
    <t>OBJETIVO PEI No.1 
 Promover el cambio cultural para la igualdad de derechos entre mujeres y hombres, mediante la generación de estrategias públicas y privadas de comunicación, información, educación y movilización.</t>
  </si>
  <si>
    <t xml:space="preserve">03
Programa de incidencia y gestión para la formulación de políticas públicas  y normativa favorable a la igualdad efectiva y la prevención de la violencia contra las mujeres </t>
  </si>
  <si>
    <t xml:space="preserve">
_Asistencia técnica y capacitación en género a funcionarias y funcionarios públicos 
_Diseño de estrategias y formulación conjunta de políticas, lineamientos,   planes,  guías o protocolos  </t>
  </si>
  <si>
    <t>Trabajo de asistencia técnica, acompañamiento o mentoría al personal del Estado para la mejora, ampliación o creación de Normativa, lineamientos, planes y políticas favorables a la igualdad efectiva entre mujeres y hombres</t>
  </si>
  <si>
    <t xml:space="preserve">1500
funcionarios
15
instituciones
20
empresas </t>
  </si>
  <si>
    <t xml:space="preserve">funcionarios
instituciones
empresas </t>
  </si>
  <si>
    <t xml:space="preserve">Nota 1.VER OBJETIVOS E INDICADOS EN PAGINA ANEXA PORQUE LA MATRIZ ESTA BLOQUEADA
Nota 2. Los montos son estimaciones en millones de colones y no incluyen remuneraciones 
ni el Programa 01 Actividades Centrales 
Nota 3
La programación plurianual actual llega al año 2022
</t>
  </si>
  <si>
    <t>Porcentaje de programas y proyectos   implementados para la protección y prevención de la violencia contra las mujeres (PLANOVI)</t>
  </si>
  <si>
    <t>2019-2022: 100%
2019: 45%
2020: 65%
2021: 80%
2022:100%</t>
  </si>
  <si>
    <t>OBJ PEI 4.
Propiciar la protección,prevención y atención de las mujeres frente a la violencia contra las mujeres en sus distintas manifestaciones, así como frente a otras formas de discriminación por razones de género</t>
  </si>
  <si>
    <t>Trabajo de asistencia técnica, acompañamiento o mentoría al personal del Estado</t>
  </si>
  <si>
    <t>1000
funcionarios
15
instituciones
25
redes</t>
  </si>
  <si>
    <t>personal público
redes</t>
  </si>
  <si>
    <t xml:space="preserve">Número de mujeres atendidas por el Programa Avanzamos Mujeres según el registro de SINIRUBE </t>
  </si>
  <si>
    <t>2019-2022: 40 000
2019: 10 000
2020: 10 000
2021: 10 000
2022: 10 000</t>
  </si>
  <si>
    <t>Objetivo PEI 5
Fortalecer a las mujeres diversas en su empoderamiento, liderazgo, autocuidado y bienestar; así como a las organizaciones sociales, articulando iniciativas para el disfrute de su ciudadanía plena</t>
  </si>
  <si>
    <t xml:space="preserve">
_Capacitación y formación humana a mujeres en derechos humanos, empoderamiento y género</t>
  </si>
  <si>
    <t>Se trata de una capacitación  a mujeres en condiciones de pobreza en asocio con el IMAS y quienes reciben el curso de Formación Humana, con el objetivo de que formulen e implementen un Plan de vida</t>
  </si>
  <si>
    <t xml:space="preserve">324  
cursos   al año
10000 
mujeres capacitadas en el curso de formación humana 
</t>
  </si>
  <si>
    <t>Mujeres en condiciones de pobreza y pobreza extrema</t>
  </si>
  <si>
    <t>Número de mujeres atendidas por el Programa Avanzamos Mujeres según el registro de SINIRUBE</t>
  </si>
  <si>
    <t xml:space="preserve">Nota Técnica: INAMU trabaja con población que es seleccionada por el IMAS y en concordancia con la Ley 7769
son estimaciones en millones de colones y no incluyen remuneraciones </t>
  </si>
  <si>
    <t>OBJ.PEI. 3
Impulsar el acceso de las mujeres a los recursos productivos, al empleo decente y de calidad, mediante coordinaciones interinstitucionales e intersectorial que favorezcan el desarrollo de su autonomía económica</t>
  </si>
  <si>
    <t xml:space="preserve">
_Capacitación y formación riesgos asociados a la empresariedad de las mujeres
_Información y orientación sobre el fondo FOMUJERES y referencia 
_Otorgamiento de fondos FOMUJERES </t>
  </si>
  <si>
    <t>Atención integral a mujeres empresarias o emprendedoras</t>
  </si>
  <si>
    <t>15 emprendimientos de mujeres</t>
  </si>
  <si>
    <t>Mujeres empresarias o emprendedoras</t>
  </si>
  <si>
    <t>Nº emprendimientos de mujeres</t>
  </si>
  <si>
    <t xml:space="preserve">La mayoría de las empresas de mujeres que atiende el INAMU,  
NO TIENEN cédula jurírica , están a nombre de personas
son estimaciones en millones de colones y no incluyen remuneraciones </t>
  </si>
  <si>
    <t>OBJETIVO ESTRATÉGICO*</t>
  </si>
  <si>
    <t>INDICADOR DE PRODUCTO*</t>
  </si>
  <si>
    <t>1. Promover el cambio cultural para la igualdad de derechos entre mujeres y hombres, mediante la generación de estrategias públicas y privadas de comunicación, información, educación y movilización.</t>
  </si>
  <si>
    <t>1.1.1 Aumentan personas funcionarias (nueva ficha de inscripción),  con conocimiento en el enfoque de género y erradicación de la cultura machista, con respecto a línea base 2018</t>
  </si>
  <si>
    <t>1.1.2. Aumentan instituciones que cuentan con políticas, planes y programas para la promoción de la igualdad de género y la erradicación de la cultura machista, asociados a la PIEG y al PLANOVI, en relación LB 2018</t>
  </si>
  <si>
    <t>1.1.4. Aumenta la cantidad de instituciones con mecanismos formalmente establecidos para la promoción de la igualdad y erradicación de la cultura machista (UPIG, OFIM), en relación LB 2018</t>
  </si>
  <si>
    <t>1.1.5. Cantidad de empresas, organizaciones sociales e instituciones asesoradas en estrategias de comunicación para la igualdad efectiva entre mujeres y hombres</t>
  </si>
  <si>
    <t>1.1.7. Cantidad de propuestas de normativa legislativa y ejecutiva, favorables a la igualdad y la erradicación de la cultura machista,   elaboradas y gestionadas durante el período.</t>
  </si>
  <si>
    <t>1.2.1. Aumentan las instituciones educativas que incorporan en los contenidos de sus planes, programas y proyectos, el enfoque de igualdad efectiva y de erradicación de la cultura machista (MEP, CENCINAI, Universidades públicas y privadas y el INA).</t>
  </si>
  <si>
    <t xml:space="preserve">1.2.4 Cantidad de  instituciones públicas, municipalidades y empresas con programas y proyectos preventivos de la violencia contra las mujeres (VcM) en el ámbito laboral. </t>
  </si>
  <si>
    <t>2.Promover la corresponsabilidad social de los cuidados orientada a las personas en situaciones de dependencia y a las personas cuidadoras para procurar una distribución equitativa en las responsabilidades de cuido y en el uso del tiempo</t>
  </si>
  <si>
    <t>2.2.1 Cantidad de organizaciones públicas y privadas  de la REDCUDI, con acciones afirmativas para la promoción de la corresponsabilidad social de los cuidados.</t>
  </si>
  <si>
    <t xml:space="preserve">2.2.2. Aumentan empresas privadas y organizaciones que son capacitadas en corresponsabilidad social de los cuidados. </t>
  </si>
  <si>
    <t>3. Impulsar el acceso de las mujeres a los recursos productivos, al empleo decente y de calidad, mediante coordinaciones interinstitucionales e intersectorial que favorezcan el desarrollo de su autonomía económica</t>
  </si>
  <si>
    <t>3.1.1 Aumenta cantidad de mujeres empresarias atendidas en cada una de las fases de la estrategia de empresariedad, según región. (incluye FOMUJERES)</t>
  </si>
  <si>
    <t>3.1.2.  Cantidad de plataformas interinstitucionales activadas en cada región, que atienden de forma integral a mujeres emprendedoras y empresarias.</t>
  </si>
  <si>
    <t>3.1.3 Cantidad de entidades financieras públicas y privadas con mecanismos (acciones afirmativas) para el cierre de brecha financiera, a favor de las mujeres.</t>
  </si>
  <si>
    <t>3.1.4 Aumento en la cantidad de instituciones con servicios y compromisos firmados para el acceso de las mujeres a los recursos productivos, tecnológicos y económicos, por región</t>
  </si>
  <si>
    <t>3.2.2. Aumentan empresas con prácticas laborales de igualdad reconocidas (Buenas prácticas, SIGIG y sello)</t>
  </si>
  <si>
    <t>3.2.3. Instituciones públicas encargadas de la inspección laboral aplicando guías de inspección con enfoques de Derechos Humanos y  género</t>
  </si>
  <si>
    <t>4.Propiciar la protección,prevención y atención de las mujeres frente a la violencia en sus distintas manifestciones, así como frente a toras forms de discriminación por razones de género</t>
  </si>
  <si>
    <t>4.1.1. Cantidad anual de mujeres víctimas de vioencia atendidas por primera vez, según región/cantón</t>
  </si>
  <si>
    <t>4.1.2 Cantidad anual de mujres víctimas de violencia atendidas en seguimiento según región/cantón y tipo se servicio (legal, psocológico, trabajo social)</t>
  </si>
  <si>
    <t xml:space="preserve">4.1.3 Cantidad de personas funcionarias del SNVcM (sistema Nacional de Violencia contra las Mujeres), municipalidad y empresas que reciben acciones formativas para la atención especializada de la VcM, según región/cantón y desagregadas por sexo. </t>
  </si>
  <si>
    <t>4.1.5 Cantidd de grupos de autoayuda para mujers víctimas de vionecia según región/cantón</t>
  </si>
  <si>
    <t>4.1.8 Aumento en la cantidad de Redes Locales de Atención y prevención de la VcM y la VIF, que cumplen con el "marco de funcionamiento de las redes locales 2018", según regón /cantón.</t>
  </si>
  <si>
    <t>5. Fortalecer a  las mujeres diversas en su empoderamiento, liderazgo, autocuidado y bienestar; así como a organizaciones sociales, articulando iniciativas para el disfrute de su ciudadanía plena.</t>
  </si>
  <si>
    <t>5.1.1 Aumenta cantidad de mujeres lideresas capacitdas y asesoradas en Derechos Humanos, liderazgo transformador e incidencia para la igualdad de género según región y con respecto a la línea base 2018.</t>
  </si>
  <si>
    <t>5.1.2. Aumenta cantidad de mujeres de organizaciones políticas y sociales capacitadas y asesoradas, por primera vez, en cualquiera de los siguientes temas: en participación política paritaria, violencia hacia las mujeres en la política e  incidencia política para la gestión de leyes y políticas públicas nacionales y locales, según región y con respecto a la línea base 2018.</t>
  </si>
  <si>
    <t xml:space="preserve">5.1.3 Cantidad de organizaciones políticas y sociales que cuentan con lineamientos y protocolos de igualdad y paridad
</t>
  </si>
  <si>
    <t xml:space="preserve">5.2.1 Aumentan las organizaciones de mujeres en todas las regiones que, por primera vez, han sido asesoradas en derechos humanos, paridad en la representación e igualdad efectiva de género y, prevención de la violencia contra las mujeres en el ámbito político. </t>
  </si>
  <si>
    <t>5.2.2 Aumentan las organizaciones mixtas en todas las regiones que, por primera vez, han sido asesoradas en derechos humanos, paridad en la representación e igualdad efectiva de género y, prevención de la violencia contra las mujeres, según región.</t>
  </si>
  <si>
    <t>6. Promover el ejercicio y la defensa de los derechos sexuales y reproductivos de las mujeres en su diversidad.</t>
  </si>
  <si>
    <t>6.2.1. Aumentan personas capacitadas de organismos públicos y privados en derechos sexuales y reproductivos con enfoque de género para la atención y promoción del autocontrol y cuidado del cuerpo de las mujeres.</t>
  </si>
  <si>
    <t>6.2.2. Aumentan instituciones del sector público y privado con políticas, planes, programas, lineamientos, directrices, guías u otros de promoción, atención y protección de los derechos sexuales y reproductivos de las mujeres en su diversidad.</t>
  </si>
  <si>
    <t>Nombre de la Institución:</t>
  </si>
  <si>
    <t>Instituto Nacional de Aprendizaje</t>
  </si>
  <si>
    <t>Nombre del Jerarca de la Institución</t>
  </si>
  <si>
    <t>Andres Valenciano Yamuni</t>
  </si>
  <si>
    <t>Trabajo, Desarrollo Humano e Inclusión Social</t>
  </si>
  <si>
    <t>Ministro(a) Rector(a)</t>
  </si>
  <si>
    <t xml:space="preserve">OBJETIVO NACIONAL: Generar un crecimiento económico inclusivo en el ambito nacional y regional, en armonía con el ambiente, generando empleos de calidad, y reduciendo la pobreza y la desigualdad. </t>
  </si>
  <si>
    <t>4 y 8</t>
  </si>
  <si>
    <t>Innovación, Competitividad y Productividad.</t>
  </si>
  <si>
    <t>Proponer y coordinar políticas para el fomento de la innovación como medio para revitalizar la productividad nacional y la generación del empleo de calidad en el ámbito central, regional e internacional, así como la transferencia de conocimiento.</t>
  </si>
  <si>
    <t>Sistema Nacional de Empleo en el marco de los ODS 4 y 8.</t>
  </si>
  <si>
    <t>Porcentaje de personas egresadas del INA y registradas en la plataforma informática única, que están en proceso de intermediación de empleo.</t>
  </si>
  <si>
    <t xml:space="preserve">2017: 12,5% </t>
  </si>
  <si>
    <t>2019-2022: 50%
2019: 20%
2020: 30%
2021: 40%
2022: 50%</t>
  </si>
  <si>
    <t>Incrementar la ejecución de los programas educativos y de habilitación bajo  diferentes  modalidades, mediante la articulación con el sector empresarial, para la atención oportuna de la demanda.</t>
  </si>
  <si>
    <t>Subprograma 1.2 Prestación de los Servicios de Capacitación y Formación Profesional.</t>
  </si>
  <si>
    <t xml:space="preserve">Intermediación de Empleo  </t>
  </si>
  <si>
    <t>No disponible</t>
  </si>
  <si>
    <t>Personas mayores de quince años.</t>
  </si>
  <si>
    <t>2017: 12,5% 
(3.917 intermediados de 31.308 egresados)</t>
  </si>
  <si>
    <t>Recursos propios</t>
  </si>
  <si>
    <t>-</t>
  </si>
  <si>
    <t>Patronato Nacional de la Infancia (PANI)</t>
  </si>
  <si>
    <t>Patricia Vega Herrera</t>
  </si>
  <si>
    <t>Trabajo, Desarrollo Humano e Inclusión Social (TDHIS)</t>
  </si>
  <si>
    <r>
      <t xml:space="preserve">OBJETIVO NACIONAL: </t>
    </r>
    <r>
      <rPr>
        <rFont val="Arial"/>
        <sz val="12.0"/>
      </rPr>
      <t>Generar un crecimiento económico inclusivo en el ámbito nacional y regional, en armonía con el ambiente, generando empleos de calidad, y reduciendo la pobreza y la desigualdad.</t>
    </r>
  </si>
  <si>
    <t>Programas articulados para el cumplimiento de los derechos humanos de las mujeres, niños y niñas adolescentes, personas jóvenes, personas adultas mayores, personas migrantes y refugiadas, personas con discapacidad, pueblos indígenas, afrodescendientes y personas LGTBI en el marco del desarrollo inclusivo y diverso.</t>
  </si>
  <si>
    <t>Aumentar el número de   personas beneficiarias   con intervenciones públicas articuladas para el cumplimiento de los  derechos humanos   según enfoque de interseccionalidad.</t>
  </si>
  <si>
    <t xml:space="preserve">Número de personas beneficiadas de las intervenciones públicas articuladas, accesibles e inclusivas para la promoción y protección de derechos humanos. </t>
  </si>
  <si>
    <t>(1). Atención 03              (2). Protección 02                        (3). Protección 02                 (4). Protección 02</t>
  </si>
  <si>
    <t>(1). Atención de denuncias                                                (2). Cuido y protección de personas menores de edad                                              (3).Cuido y protección de personas menores de edad                                            (4).Cuido y protección de personas menores de edad    Subvencionados.</t>
  </si>
  <si>
    <t xml:space="preserve">(1). Número de denuncias atendidas                                                      (2-3-4). Número de personas menores de edad con protección (Albergues PANI, ONG, Hogares Solidarios Subvencionados.           </t>
  </si>
  <si>
    <t>Personas menores de edad.</t>
  </si>
  <si>
    <t xml:space="preserve">(1). Niños, niñas y adolescentes a los que se les brindó respuesta institucional según denuncias recibidas                             (2). Protección en alternativas de albergues PANI                                       (3). Protección en alternativas ONG                                                         (4). Protección en alternativas de Hogares Solidarios Subvencionados. </t>
  </si>
  <si>
    <t>No corresponde al PND</t>
  </si>
  <si>
    <t>(1) 21,984                                                                                                                                             (2) 4,491                                             (3) 20,303*                                    (4) 5,108</t>
  </si>
  <si>
    <t>(1) Ley 7648 (Ordinario), FODESAF.                                                                                                                                                                                                                                                                                                                                                                                                                                                                                                                       (2) Ley 7648 (Ordinario), FODESAF.                                                                                                                                                                                                                                                                                                                                                                                                                                                                                                                        (3) FODESAF, Ley 7648 (Ordinario).                                                                                                                                                                                                                                                                                                                                                                                                                                                                                                                 (4) Ley 7648 (Ordinario), Ley 7972 Art 15.</t>
  </si>
  <si>
    <t>De acuerdo a proyecciones brindadas por el Departamento de Presupuesto Institucional se incluye en la estimación anual de recursos presupuestarios en el monto total de Protección en alternativas de ONG 1,577 (millones de colones) correspondientes al fortalecimiento a la Red de Cuido.   Respecto a las numeraciones utilizadas (2-3-4) el 1 corresponde a denuncias, 2 albergues PANI, 3 alternativas en ONG, 4 alternativa Hogares Solidarios.                                   Se adjuntan fichas técnicas respectivas de los indicadores. .</t>
  </si>
  <si>
    <t>Programa Avancemos y otros programas (becas estudiantiles) para la permanencia de las personas estudiantes en el sistema educativo formal.</t>
  </si>
  <si>
    <t>Contribuir a la permanencia en el sistema educativo formal de las personas estudiantes de primaria  y secundaria en situación de pobreza mediante transferencias monetarias condicionadas, considerando situación de discapacidad y pueblos indígenas.</t>
  </si>
  <si>
    <t>Número de adolescentes madres becadas para la permanencia en el sistema educativo, en cualquier oferta educativa del MEP, según el registro de SINIRUBE</t>
  </si>
  <si>
    <t xml:space="preserve">
2.500
2019: 2.500
2020: 2.500 
2021: 2.500
2022: 2.500 </t>
  </si>
  <si>
    <t>Prevención, Promoción y Comunidad 04</t>
  </si>
  <si>
    <t>Becas asignadas.</t>
  </si>
  <si>
    <t>Número de becas a madres adolescentes</t>
  </si>
  <si>
    <t>Madres adolescentes</t>
  </si>
  <si>
    <t>Número de adolescentes madres becadas para la permanencia en el sistema educativo, en cualquier oferta educativa del MEP, según el registro del SINIRUBE.</t>
  </si>
  <si>
    <t>Ley 7648 (Ordinario), Ley 7972 Art.15</t>
  </si>
  <si>
    <t>Programa Nacional de Red de Cuido.</t>
  </si>
  <si>
    <t>Contribuir a la protección y cuidado de niños y niñas en situación de pobreza mediante el acceso a servicios de atención y desarrollo infantil, según jefatura de hogar femenina y considerando situación de discapacidad y pueblos indígenas.</t>
  </si>
  <si>
    <t>Niños y niñas en  hogares con vulnerabilidad social o económica que ingresan por primera vez al Programa Nacional Red de Cuido.</t>
  </si>
  <si>
    <t>6.000
2019: 1.500
2020: 1.500
2021: 1.500
2022: 1.500</t>
  </si>
  <si>
    <t>Protección 02</t>
  </si>
  <si>
    <t xml:space="preserve">Cuido de personas menores de edad. </t>
  </si>
  <si>
    <t>Niños y niñas en el Programa Nacional de Red de Cuido.</t>
  </si>
  <si>
    <t xml:space="preserve">Personas menores de edad. </t>
  </si>
  <si>
    <t xml:space="preserve">Número de niñas y niños que ingresan por primera vez al Programa Nacional Red de Cuido. </t>
  </si>
  <si>
    <t xml:space="preserve">Ley 7648 (Ordinario) </t>
  </si>
  <si>
    <t>De acuerdo a proyecciones brindadas por el Departamento de Presupuesto Institucional, se estiman 1,577 (millones de colones) correspondientes al fortalecimiento a la Red de Cuido.                                                                      Se adjuntan fichas técnicas.</t>
  </si>
  <si>
    <t>Programa de infraestructura social.</t>
  </si>
  <si>
    <t>Número de proyectos de infraestructura social para niños, niñas y adolescentes a nivel nacional y regional.</t>
  </si>
  <si>
    <t>38
2019:  5
2020:  7
2021: 16
2022: 10</t>
  </si>
  <si>
    <t>Fideicomiso 05 Desarrollo Estratégico</t>
  </si>
  <si>
    <t>Proyectos de infraestructura</t>
  </si>
  <si>
    <t>Oficinas y Albergues</t>
  </si>
  <si>
    <t>Número de proyectos</t>
  </si>
  <si>
    <t>2,334.81</t>
  </si>
  <si>
    <t>Ley 7648 (ordinario)</t>
  </si>
  <si>
    <t>Este proyecto se encuentra en proceso de apelación para la modificación del indicador descrito y la ficha del mismo.</t>
  </si>
  <si>
    <t>19
2019: 1
2020: 3
2021: 9
2022: 6</t>
  </si>
  <si>
    <t>1,159.54</t>
  </si>
  <si>
    <t>3
2019: 1
2020: 1
2021: 0
2022: 1</t>
  </si>
  <si>
    <t>188.11</t>
  </si>
  <si>
    <t>4
2019: 2
2020: 1
2021: 1
2022: 0</t>
  </si>
  <si>
    <t>183.22</t>
  </si>
  <si>
    <t>2
2019: 0
2020: 0
2021: 2
2022: 0</t>
  </si>
  <si>
    <t>191.83</t>
  </si>
  <si>
    <t>6
2019: 1
2020: 1
2021: 3
2022: 1</t>
  </si>
  <si>
    <t>368.21</t>
  </si>
  <si>
    <t>4
2019: 0
2020: 1
2021: 1
2022: 2</t>
  </si>
  <si>
    <t>244.88</t>
  </si>
  <si>
    <t>Consejo Nacional de la Persona con Discapacidad (CONAPDIS)</t>
  </si>
  <si>
    <t>Lisbeth Barrantes Arroyo</t>
  </si>
  <si>
    <t>Ministro(a) Rector(a):</t>
  </si>
  <si>
    <r>
      <t xml:space="preserve">OBJETIVO NACIONAL: </t>
    </r>
    <r>
      <rPr>
        <rFont val="Arial"/>
        <sz val="12.0"/>
      </rPr>
      <t>Generar un crecimiento económico inclusivo en el ámbito nacional y regional, en armonía con el ambiente, generando empleos de calidad, y reduciendo la pobreza y la desigualdad.</t>
    </r>
  </si>
  <si>
    <t xml:space="preserve">Consolidar la rectoría del CONAPDIS para incidir en la efectiva protección, promoción y cumplimiento de los derechos de las personas con discapacidad. </t>
  </si>
  <si>
    <t>Programa N°2 Programa Protección, Promoción y Cumplimiento de Derechos de las personas con discapacidad</t>
  </si>
  <si>
    <t>Número de Personas capacitadas</t>
  </si>
  <si>
    <t>Son los servicios que se ofrecen a las organizaciones sociales, personas con discapacidad, municipalidades y empresa  privada en cumplimiento de las funciones establecidas en Ley N°9303, para promocionar los derechos de las personas con discapacidad</t>
  </si>
  <si>
    <t>Organizaciones  sociales,  personas con discapacidad, encargados, familiares, municipalidades</t>
  </si>
  <si>
    <t>Número de personas  capacitadas.</t>
  </si>
  <si>
    <t>Ley 9303</t>
  </si>
  <si>
    <t>El presupuesto que se señala aquí es proyectado, ya que no tenemos línea base, ni la comunicación de los recursos para el 2020.</t>
  </si>
  <si>
    <t>Porcentaje de instituciones públicas que aplican el Índice de Gestión en Discapacidad y Accesibilidad (IGEDA).</t>
  </si>
  <si>
    <t>95
2019: 65
2020: 75
2021: 85
2022: 95</t>
  </si>
  <si>
    <t>Monitoreo anual el IGEDA 2019</t>
  </si>
  <si>
    <t xml:space="preserve">Incluye servicios para el control y la vigilancia de la actuación y  resultados de las entidades públicas y actores privados responsables de garantizar los derechos humanos de las personas con discapacidad,  mediante el desarrollo de mecanismos, procedimientos, medidas e instrumentos vinculados con la fiscalización y el asesoramiento legal. </t>
  </si>
  <si>
    <t>Población con discapacidad, sus organizaciones y familias; Poderes de la República, municipalidades, universidades, sector privado y público en general.</t>
  </si>
  <si>
    <t>Porcentaje de entidades públicas que aplican el IGEDA 2019</t>
  </si>
  <si>
    <t>54565
2019: 54565
2020: 54565
2021: 54565
2022: 54565</t>
  </si>
  <si>
    <t>Número de hogares en situación de pobreza atendidos, según el registro nacional del   SINIRUBE a nivel nacional y regional REGIONALES</t>
  </si>
  <si>
    <t>4.565
2019: 4.565
2020: 4.565
2021: 4.565
2022: 4.565</t>
  </si>
  <si>
    <t>Consolidar la rectoría del CONAPDIS para incidir en la efectiva protección, promoción y cumplimiento de los derechos de las personas con discapacidad.</t>
  </si>
  <si>
    <t>Servicios de transferencias monetarias.</t>
  </si>
  <si>
    <t>Transferencias monetarias dirigidas a personas en situación  de pobreza, pobreza extrema  y/o abandono  de los Programas Pobreza y Discapacidad y  Promoción de la Autonomía Personal de las Personas con Discapacidad.</t>
  </si>
  <si>
    <t>Personas en situación de pobreza, pobreza extrema  y/o abandono,  que requieren un producto de apoyo y/o manutención para animales de asistencia o que requieren del asistente personal.</t>
  </si>
  <si>
    <t>Número de personas con discapacidad en situación de pobreza, pobreza extrema  y/o abandono, que satisface necesidades básicas y derivadas de la discapacidad o que cuentan con asistente personal y productos de apoyo</t>
  </si>
  <si>
    <t xml:space="preserve">Ley 9303
Ley  5662
8783 y 9379
</t>
  </si>
  <si>
    <t>2.857
2019: 2.857
2020: 2.857
2021: 2.857
2022: 2.857</t>
  </si>
  <si>
    <t>Programa N°2 Programa Protección, Promoción y Cumplimiento de Derechos de las personas con discapacidad.</t>
  </si>
  <si>
    <t>295
2019: 295
2020: 295
2021: 295
2022: 295</t>
  </si>
  <si>
    <t>280
2019: 280
2020: 280
2021: 280
2022: 280</t>
  </si>
  <si>
    <t>318
2019: 318
2020: 318
2021: 318
2022: 318</t>
  </si>
  <si>
    <t>299
2019: 299
2020: 299
2021: 299
2022: 299</t>
  </si>
  <si>
    <t>516
2019: 516
2020: 516
2021: 516
2022: 516</t>
  </si>
  <si>
    <t>Consejo Nacional de la Persona Adulta Mayor (CONAPAM)</t>
  </si>
  <si>
    <t>Teresita Aguilar Mirambell</t>
  </si>
  <si>
    <r>
      <t xml:space="preserve">OBJETIVO NACIONAL: </t>
    </r>
    <r>
      <rPr>
        <rFont val="Arial"/>
        <sz val="12.0"/>
      </rPr>
      <t>Generar un crecimiento económico inclusivo en el ámbito nacional y regional, en armonía con el ambiente, generando empleos de calidad, y reduciendo la pobreza y la desigualdad.</t>
    </r>
  </si>
  <si>
    <t>Programas articulados para el cumplimiento de los derechos humanos de las mujeres, niños y niñas adolescentes, personas jóvenes, personas adultas mayores, personas migrantes y refugiadas, personas con discapacidad, pueblos indigenas, afrodescendientes y personas LGTBI en el marco del desarrollo inclusivo y diverso.</t>
  </si>
  <si>
    <t>Número de personas beneficiadas de las intervenciones públicas articuladas, accesibles e inclusivas para la promoción y protección de derechos humanos.</t>
  </si>
  <si>
    <t>Ejercer la rectoría técnica en materia de envejecimiento y vejez en el ámbito nacional.</t>
  </si>
  <si>
    <t>LEY N°7972   
Envejeciendo con calidad de Vida, Acapite 2  / Numeral ii partida 1.1.4
Numeral ii partida 1.3.1
Numeral ii partida 1.3.2
Numeral ii partida 1.3.3
Numeral ii partida 1.4.4
Numeral ii partida 1.5.1
Numeral ii partida 1.5.2
Numeral ii partida 1.5.3
Numeral ii partida 1.5.4
Numeral ii partida 1.7.1
Numeral ii partida 1.7.2
Numeral ii partida 2.2.3
Numeral ii partida 2.99.99</t>
  </si>
  <si>
    <t xml:space="preserve">Cantidad de Personas beneficiadas de las intervenciones públicas articuladas, accesibles e inclusivas para la promoción y protección de derechos humanos. </t>
  </si>
  <si>
    <t>Población civil que tiene relación directa o indirecta con PAM´s en condisión de vulnerabilidad, pobreza, probraza extrema, indigencia, abandono  (Personas Adultas Mayores)</t>
  </si>
  <si>
    <t>LEY N°7972   
Envejeciendo con calidad de Vida, Acapite 2</t>
  </si>
  <si>
    <t>Se trabaja de conformidad a las verificaciones de los registros de los datos de conformidad con la norma nacional y coordinación de esfuerzos interinstitucionales para la mejora de los registros internos y verificación de datos en tiempo real, verás y oportuno</t>
  </si>
  <si>
    <t>Articulación de programas interinstitucionales para la atención de las personas adultas mayores.</t>
  </si>
  <si>
    <t>Número de personas adultas mayores (PAM) atendidas según el registro de SINIRUBE a nivel nacional y regional.</t>
  </si>
  <si>
    <t>Mejorar de forma efectiva y sistemática todos los procesos sustantivos y de apoyo del CONAPAM para el cumplimiento de los objetivos.</t>
  </si>
  <si>
    <t>LEY N°7972   
Envejeciendo con calidad de Vida, - 1,4,1,1 Numeral ii
1,4,1,1 Numeral iii / AÑO Codigo         FUENTE FINANCIAMIENTO   PROGRAMA                           MONTO
2019 1. 4. 1. 2 LEY N°9188 ***   Construyendo Lazos de Solidaridad   15.21.9467.600,00 **
2020 1. 4. 1. 2 LEY N°9188   Construyendo Lazos de Solidaridad   15.676.051.628,00
2021 1. 4. 1. 2 LEY N°9188   Construyendo Lazos de Solidaridad   16.146.333.176,80
2022 1. 4. 1. 2 LEY N°9188   Construyendo Lazos de Solidaridad   16.630.723.172,10</t>
  </si>
  <si>
    <t>PAM´s en condisión de vulnerabilidad, pobreza, probraza extrema, indigencia, abandono  (Personas Adultas Mayores)</t>
  </si>
  <si>
    <t>Construyendo Lazos de Solidaridad, Acapite 3   2.197.024.567,78 **
Construyendo Lazos de Solidaridad, Acapite 3   2.262.935.304,82
Construyendo Lazos de Solidaridad, Acapite 3   2.330.823.363,97
Construyendo Lazos de Solidaridad, Acapite 3   2.400.748.064,89 / 2019 - Envejeciendo con calidad de Vida, Acapite 2 187.107.415,14
2020 - Envejeciendo con calidad de Vida, Acapite 2 292.720.637,59
2021 - Envejeciendo con calidad de Vida, Acapite 2 198.502.256,72
2022 - Envejeciendo con calidad de Vida, Acapite 2 204.457.324,43 / 2019 - LEY N°9188 *** Construyendo Lazos de Solidaridad 15.21.9467.600,00 **
2020 - LEY N°9188 Construyendo Lazos de Solidaridad 15.676.051.628,00
2021 - LEY N°9188 Construyendo Lazos de Solidaridad 16.146.333.176,80
2022 - LEY N°9188 Construyendo Lazos de Solidaridad 16.630.723.172,10</t>
  </si>
  <si>
    <t xml:space="preserve">LEY N°7972 Envejeciendo con calidad de Vida, Acapite 2  
LEY N°7972 Construyendo Lazos de Solidaridad, Acapite 3 
LEY N°9188 *** Construyendo Lazos de Solidaridad </t>
  </si>
  <si>
    <t>8.883
2019: 8.178 
2020: 8.413
2021: 8.648
2022: 8.883</t>
  </si>
  <si>
    <t>1.134
2019: 1.044
2020: 1.074
2021: 1.104
2022: 1.134</t>
  </si>
  <si>
    <t>1.701
2019: 1.566
2020: 1.611
2021: 1.656
2022: 1.701</t>
  </si>
  <si>
    <t>3.213
2019: 2.958
2020: 3.043
2021: 3.128
2022: 3.213</t>
  </si>
  <si>
    <t>2.079
2019: 1.914
2020: 1.969
2021: 2.014
2022: 2.079</t>
  </si>
  <si>
    <t>Región Huétar Caribe</t>
  </si>
  <si>
    <t>1.890
2019: 1.740
2020: 1.790
2021: 1.840
2022: 1.890</t>
  </si>
  <si>
    <t>Región Huétar Norte</t>
  </si>
  <si>
    <t>Atender integral mente a las Personas Adultas Mayores (PAM) por medio de servicios articulados en el proyecto “Línea Dorada”.</t>
  </si>
  <si>
    <t>Porcentaje de implementación del Proyecto “Línea Dorada”.</t>
  </si>
  <si>
    <t>100
2019:        0
2020:   50%
2021:   75%
2022: 100%</t>
  </si>
  <si>
    <t xml:space="preserve">2019 1. 4. 1. 1 LEY N°7972 Construyendo Lazos de Solidaridad, Acapite 1 279.434.008,54 **
2020 1. 4. 1. 1 LEY N°7972 Construyendo Lazos de Solidaridad, Acapite 1 287.817.028,80
2021 1. 4. 1. 1 LEY N°7972 Construyendo Lazos de Solidaridad, Acapite 1 296.451.539,67
2022 1. 4. 1. 1 LEY N°7972 Construyendo Lazos de Solidaridad, Acapite 1 305.345.085,86
</t>
  </si>
  <si>
    <t>Puesta en marcha de la implementación del Proyecto SINAPAM "Línea Dorada"</t>
  </si>
  <si>
    <t>Avence en el compromiso de gestión e implementación del Proyecto SINAPAM "Línea Dorada"</t>
  </si>
  <si>
    <t xml:space="preserve">PAM´s (Personas Adultas Mayores) / personas adultas mayores, en riesgo social, víctimas de violencia, en condición de abandono, en estado de necesidad o indigencia y situación de calle. </t>
  </si>
  <si>
    <t>LEY N°7972 Construyendo Lazos de Solidaridad, Acapite 1</t>
  </si>
  <si>
    <t>El cumplimiento de este indicador dependerá de:    Factores externos: A- Que la cooperación conjunta de las relaciones interinstitucionales de la JPS y actores generales se cumplan oportunamente con los requisitos (estar al día con las cuotas obrero patronales, cédula y personería jurídica u otros) que establece la norma nacional. Situaciones que, en caso de darse, quedarán debidamente documentadas en el expediente del proyecto.</t>
  </si>
  <si>
    <t>Dirección Nacional de Desarrollo de la Comunidad</t>
  </si>
  <si>
    <t>Franklin Corella Vargas</t>
  </si>
  <si>
    <t xml:space="preserve">Ministro Rector: </t>
  </si>
  <si>
    <t>OBJETIVO NACIONAL : Generar un crecimiento económico inclusivo en el ámbito nacional y regional, en armonía con el ambiente, generando empleosde calidad, y reduciendo la pobreza y la desigualdad</t>
  </si>
  <si>
    <t>Meta periodo: 551
2019: 114
2020:129
2021: 144
2022: 164</t>
  </si>
  <si>
    <t>049 Desarrollo de la Comunidad</t>
  </si>
  <si>
    <t>Financiamiento</t>
  </si>
  <si>
    <t>Número absoluto de organizaciones de ESS que reciben capacitación, asistencia técnica o financiamiento</t>
  </si>
  <si>
    <t>Organizaciones de desarrollo comunal.</t>
  </si>
  <si>
    <t>No aplica</t>
  </si>
  <si>
    <t>Número de organizaciones de desarrollo comunal con proyectos productivos que reciben capacitación,
asistencia técnica o financiamiento</t>
  </si>
  <si>
    <t>6.04.01
7.03.01</t>
  </si>
  <si>
    <t>“Proyectos productivos: es un conjunto de actividades planeadas para desarrollar una actividad económica que genere beneficios y resultados, como la producción de bienes con destino a la atención de necesidades principalmente de consumo, el indicador esta redactado de acuerdo al aporte que hace la institución a la meta conjunta de PNDIP</t>
  </si>
  <si>
    <t>Número de Proyectos</t>
  </si>
  <si>
    <t>Número de
proyectos de
infraestructura
social
inclusivos e
interculturales
ejecutados.</t>
  </si>
  <si>
    <t>Se refiere a proyectos relacionados con la construcción de obras de infraestructura pública de naturaleza social.  
Los proyectos de infraestructura social inclusiva y con pertinencia cultural, procuran la igualdad de oportunidades y derechos, mediante la accesibilidad para todas las personas, independientemente de su estatus social, su género, edad, condición física o mental, su origen étnico, religión, orientación sexual, entre otras, en equilibrio con su medioambiente.</t>
  </si>
  <si>
    <t>Instituto de Desarrollo Rural</t>
  </si>
  <si>
    <t>Harys Regidor Barboza</t>
  </si>
  <si>
    <t>Promover el desarrollo integral de los territorios rurales, por medio de la generación y ejecución de proyectos sociales y productivos sostenibles, impulsados y consensuados desde los territorios por los Comités Directivos de los Consejo Territorial de Desarrollo Rural (CTDR), en el marco de los Planes de Desarrollo Rural Territorial (PDRT).</t>
  </si>
  <si>
    <t>03-Gestión para el Desarrollo Territorial</t>
  </si>
  <si>
    <r>
      <t>Proyectos productivos de las organizaciones de la  Economia Social Solidaria para la</t>
    </r>
    <r>
      <rPr>
        <rFont val="Arial"/>
        <color rgb="FFFF0000"/>
        <sz val="9.0"/>
      </rPr>
      <t xml:space="preserve"> </t>
    </r>
    <r>
      <rPr>
        <rFont val="Arial"/>
        <sz val="9.0"/>
      </rPr>
      <t xml:space="preserve">capacitación, asistencia técnica y financiamiento
Ustedes dan los 3? Capacitación, asistencia y financiamiento?
En caso que solo sea financimiento, el producto sería ese "financiamiento" revisar y ajustar 
</t>
    </r>
  </si>
  <si>
    <t xml:space="preserve">Número </t>
  </si>
  <si>
    <t xml:space="preserve">Personas juridicas de la ESS demandante del servicio en los territorios rurales </t>
  </si>
  <si>
    <t>Número de organizaciones de la ESS con proyectos productivos que reciben capacitación, asistencia tecnica o financiamiento</t>
  </si>
  <si>
    <t>2020:642,5</t>
  </si>
  <si>
    <t xml:space="preserve">Inder recursos propios </t>
  </si>
  <si>
    <t>Los proyectos presentados por la organización de la ESS,  son seleccionados teniendo como marco de acción los Planes de Desarrollo Rural Territorial y responden a las particularidades y potencialidades de cada territorio rural donde se serán desarrolla
Con respecto al presupuesto:
Son datos estimados sujetos a variación al momento de presentar el plan operativo institucional 2020 durante el mes de setiembre 2019</t>
  </si>
  <si>
    <t>Instituto Nacional de Fomento Cooperativo</t>
  </si>
  <si>
    <t>Gustavo Fernández Quesada</t>
  </si>
  <si>
    <t>Sector: Trabajo, Desarrollo Humano e Inclusión Social</t>
  </si>
  <si>
    <t>520 Programa Cooperativo</t>
  </si>
  <si>
    <t xml:space="preserve">Capacitación, Asistencia Técnica y Financiamiento </t>
  </si>
  <si>
    <t>Número de Cooperativas atendidas por el INFOCOOP mediante los servicios de capacitación, asistencia técnica y financiamiento (según demanda)</t>
  </si>
  <si>
    <t>Cooperativas</t>
  </si>
  <si>
    <t>Número de cooperativas con proyectos productivos que reciben capacitación, asistencia técnica o financiamiento</t>
  </si>
  <si>
    <r>
      <t xml:space="preserve">Los recursos presupuestarios están sujetos de ajuste y aprobación de la Junta Interventora </t>
    </r>
    <r>
      <rPr>
        <rFont val="Arial"/>
        <color rgb="FF000000"/>
        <sz val="9.0"/>
      </rPr>
      <t xml:space="preserve"> (este
proceso de aprobación
se pueden dar máximo
hasta el mes de
setiembre del 2019)</t>
    </r>
  </si>
  <si>
    <t>Instituto Costarricense de Acuaductos y Alcantarillados</t>
  </si>
  <si>
    <t>Yamileth Astorga Espeleta</t>
  </si>
  <si>
    <t>Mejorar la infraestructura social para el desarrollo de oportunidades para las familias y personas, con enfoque inclusivo e intercultural.</t>
  </si>
  <si>
    <t>Número de proyectos de infraestructura social para pueblos indígenas ejecutados.</t>
  </si>
  <si>
    <t>Meta del periodo:16
2019: 3
2020: 8
2021: 4
2022: 1</t>
  </si>
  <si>
    <t>Región Central     Región Brunca   Región Huetar Caribe</t>
  </si>
  <si>
    <t>PPI-17  Ejecutar los proyectos de inversión en tiempo, alcance y costo</t>
  </si>
  <si>
    <t>0302: Subprograma de Inversiones Agua Potable a comunidades rurales (Indígenas)</t>
  </si>
  <si>
    <t>Servicio de agua potable</t>
  </si>
  <si>
    <t>metros cúbicos producidos</t>
  </si>
  <si>
    <t>(1)</t>
  </si>
  <si>
    <t>Población de los pueblos indígenas beneficiados con los proyectos</t>
  </si>
  <si>
    <t xml:space="preserve">Porcentaje de avance proyectos a terminar en el 2020 (2) </t>
  </si>
  <si>
    <t>2018: 50%</t>
  </si>
  <si>
    <t>Fondos AyA</t>
  </si>
  <si>
    <t>(1) Con respecto a la estimación de metros cúbicos de producción, en este momento se está calculando.                 (2) Corresponde a los proyectos a concluir en el 2020, que son 6:                1. Altamira de Punta Burica que pertenece a la Construcción de sistemas de agua potable para las comunidades del sector indígena Punta Burica de Golfito de Puntarenas.  2. Ak Berie, Chase y Batallón que pertenecen a las Mejoras a los sistemas de acueductos indígenas contemplados en el programa de la Cuenca Binacional ubicado en Talamanca de Limón.  3. Los otros cuatro a saber: Monteverde, Botu Bata, Alto Bley y Bekbata que pertenecen a   la construcción de sistemas de agua potable para las comunidades del sector indígena de Alto Telire de Talamanca.  El dato que se indica de los recursos presupuestarios es preeliminar, una vez se cuente con la aprobación del presupuesto ordinario 2020, se estaría ajustando.</t>
  </si>
  <si>
    <t>2020: 2             2020: 6</t>
  </si>
  <si>
    <t>Región Brunca  Región Huetar Caribe</t>
  </si>
  <si>
    <t>Porcentaje de ejecución presupuestaria de los proyectos a terminar en el 2020</t>
  </si>
  <si>
    <t xml:space="preserve">2018: 50%  </t>
  </si>
  <si>
    <t xml:space="preserve">Porcentaje de avance de los proyectos iniciados en el 2019 y continúan en el 2020  </t>
  </si>
  <si>
    <t>2019: 4.5%</t>
  </si>
  <si>
    <t xml:space="preserve">FODESAF                  </t>
  </si>
  <si>
    <t>Corresponde a los proyectos de:  San Vicente, San Miguel y Sibujú de Talamanca y Zapatón de Puriscal, que se encuentran en el PNDIP para  2021 y 2022 sucesivamente.  El dato que se indica de los recursos presupuestarios es preeliminar, una vez se cuente con la aprobación del presupuesto ordinario 2020, se estaría ajustando.</t>
  </si>
  <si>
    <t>Porcentaje de ejecución presupuestaria de los proyectos iniciados en el 2019 y continúan en el 2020</t>
  </si>
  <si>
    <t>2018:  0%</t>
  </si>
  <si>
    <t>Junta de Desarrollo Rural de la Zona Sur</t>
  </si>
  <si>
    <t>Salvador Zeledón Villalobos</t>
  </si>
  <si>
    <t xml:space="preserve">Número de personas estudiantes de secundaria que reciben beneficio de Avancemos según el registro de SINIRUBE a nivel nacional y regional </t>
  </si>
  <si>
    <t>Nacional (con desagregación regional, en el caso de Judesur, solo región Brunca)</t>
  </si>
  <si>
    <t>Idear y desarrollar políticas y estrategias que permitan condiciones que
favorezcan el desarrollo humano y la construcción y preservación de entornos
protectores</t>
  </si>
  <si>
    <t>Programa 4. Becas</t>
  </si>
  <si>
    <t>Becas de Secundaria</t>
  </si>
  <si>
    <t>Cantidad de Estudiantes que Concluyen el año lectivo y recibieron el beneficio de JUDESUR</t>
  </si>
  <si>
    <t>Estudiantes Matriculados en Colegios Públicos residentes de los cantones de Buenos Aires, Corredores, Golfito, Osa y Coto Brus</t>
  </si>
  <si>
    <t>Número de estudiantes de secundaria beneficiados que anualmente concluyen el año lectivo</t>
  </si>
  <si>
    <t>733 (2017)</t>
  </si>
  <si>
    <t>NO APLICA</t>
  </si>
  <si>
    <t>¢115</t>
  </si>
  <si>
    <t>LEY 9356 Y REFORMA LEY 9424</t>
  </si>
  <si>
    <t>La zona de Influencia de JUDESUR corresponde a los cantones de Osa, Buenos Aires, Corredores, Golfito y Coto Brus</t>
  </si>
  <si>
    <t>Programa 3. Desarrollo</t>
  </si>
  <si>
    <t>Proyectos de Desarrollo</t>
  </si>
  <si>
    <t>Número de proyectos financiados por JUDESUR</t>
  </si>
  <si>
    <t>Pobladores de los cantones de Buenos Aires, Corredores, Coto Brus, Golfito y Osa.</t>
  </si>
  <si>
    <t>Número de Proyectos Aprobados por JUDESUR y Ejecutados totalmente.</t>
  </si>
  <si>
    <t>Comisión Nacional de Asuntos Indígenas</t>
  </si>
  <si>
    <t>Daniela Gutierrez Villanueva</t>
  </si>
  <si>
    <t>ODS-1, 2, 3, 4, 6, 9, 10, 16</t>
  </si>
  <si>
    <t xml:space="preserve">Programa de Infraestructura Social  </t>
  </si>
  <si>
    <t xml:space="preserve">Mejorar la Infraestructura Social para el desarrollo de oportunidades para las familias y personas, con enfoque inclusivo e intercultural. </t>
  </si>
  <si>
    <t xml:space="preserve">Número de proyectos de infraestructura social en pueblos indígenas ejecutados. </t>
  </si>
  <si>
    <t>2019-2022: 16
2019: 3
2020:8
2021: 4
2022: 1</t>
  </si>
  <si>
    <t xml:space="preserve">Nacional            Región Central, Región Brunca, Región Chorotega, Región Hüetar Atlántica y Región Pacífco Central          </t>
  </si>
  <si>
    <t>Mejoramiento social, económico y cultural de la población indígena con miras a elevar sus condiciones de vida y a una política inclusiva (Articulo 4to, inciso a, Ley CONAI 5251)</t>
  </si>
  <si>
    <t>02 Asuntos Indígenas</t>
  </si>
  <si>
    <t xml:space="preserve">Modelo de desarrollo inclusivo para los territorios indígenas dentro del marco del PND 2019-2022, realizando la coordinación, seguimiento y asesoría interinstutucional y sectorial, generando acciones concretas en los campos de salud, medio ambiente, tierras, infraestructura, y la participación en los Procesos y Definiciones de la Consulta en Territios Indígenas y labores con otros entes. </t>
  </si>
  <si>
    <t xml:space="preserve">Acciones de coordinación interinstitucional y sectorial con los entes con compromisos en el PND 2019-2022 </t>
  </si>
  <si>
    <t>Entes con compromisos en el PND 2019-2022        Dentro del sector TDHIS son dos: CCSS y AYA</t>
  </si>
  <si>
    <t>Entes con compromisos en el PND 2019-2022</t>
  </si>
  <si>
    <t xml:space="preserve">      Diversas herramientas de coordinación con los entes con compromisos en el PND 2019-2022</t>
  </si>
  <si>
    <t>¢ 140</t>
  </si>
  <si>
    <t>Transferencia asignada por el MTSS para el año 2020</t>
  </si>
  <si>
    <r>
      <t xml:space="preserve">Los fondos asignados resultan insuficientes para el cumplimiento de lo aca establecido por cuanto la Transferencia que asignó el MTSS para el año 2020 es el mismo monto a la otorgado desde el 2015.   - Urge la aprobación de un Presupuesto Extraordinario para dar cumpliento a los postulados del PND 2019-2022 , además de la urgencia de apoyo economico para la participación en los procesos de Consulta Indigena. 
* </t>
    </r>
    <r>
      <rPr>
        <rFont val="Arial"/>
        <b/>
        <sz val="9.0"/>
      </rPr>
      <t>La contribución de CONAI en el PND no suma a la Meta; dado que su responsabilidad es facilitar la coordinaciòn de los proyectos a ejecutarse por otros Entes, en los territorios indigenas.</t>
    </r>
  </si>
  <si>
    <t>Presidencia</t>
  </si>
  <si>
    <t>Rodolfo Piza Rocafort</t>
  </si>
  <si>
    <t>1, 3, 4, 5 y 8</t>
  </si>
  <si>
    <t>Agenda Nacional  para la atención de las personas LGTBI, implementada en el marco de los ODS 1, 3, 4, 5, 8 y los Acuerdos del Consenso de Montevideo.</t>
  </si>
  <si>
    <t>Garantizar el cumplimiento de derechos   de las personas LGTBI sustentada en los indicadores de las estadísticas del INEC y SINIRUBE</t>
  </si>
  <si>
    <t>Porcentaje de acciones afirmativas para la población LGTBI ejecutadas</t>
  </si>
  <si>
    <t>2019-2022: 50%
2019: 0%
2020: 10%
2021: 30%
2022: 50%</t>
  </si>
  <si>
    <t>Código Presupuestario: 202-034-00-01-001.Presidencia de la República. Programa Presupuestario 034 Ministerio de la Presidencia.</t>
  </si>
  <si>
    <t>Acciones afirmativas para la población LGBTI</t>
  </si>
  <si>
    <t>Las acciones afirmativas son bienes y servicios que realiza el estado para garantizar el cumplimiento de los derechos de las personas LGBTI</t>
  </si>
  <si>
    <t>No se hace planeamiento de 2023, dado que cubre sólo el período del PND hasta el 2022.</t>
  </si>
  <si>
    <t>Porcentaje de instituciones  del Estado que aplican acciones afirmativas, programas y proyectos en favor del bienestar de la población LGTBI .</t>
  </si>
  <si>
    <t>Acciones afirmativas, programas y proyectos a favor del bienestar de la población LGBTI</t>
  </si>
  <si>
    <t>Corresponde al mismo presupuesto que el indicador anterior.</t>
  </si>
  <si>
    <t>Generar capacidades para los funcionarios de las instituciones públicas para la mejora de los servicios, el respeto de los derechos y el trato digno a las personas LGBTI mediante la ejecución del programa  de capacitación y sensibilización</t>
  </si>
  <si>
    <t>Porcentaje de instituciones con funcionarios con capacidades mejoradas para la prestación de servicios de la población LGTBI.</t>
  </si>
  <si>
    <t>Instituciones del Estado que con capacidades mejoradas aplicadas a la prestación de servicios hacia la población LBTBI.</t>
  </si>
  <si>
    <t>Las capacidades mejoradas son las herramientas que se le brindan a las personas funcionarias para que sean capacitadas y sensibilizadas para brindar un servicio público inclusivo y libre de discriminación hacia las personas usuarias. Estas herramientas involucran capacitaciones virtuales y presenciales así como estrategias de comunicación organizacional enfocadas en el respeto a la dignidad del ser humano.</t>
  </si>
  <si>
    <t>Cada institución debe asegurar los recursos para las capacitaciones virtuales y presenciales así como estrategias de comunicación organizacional enfocadas en el respeto a la dignidad del ser humano.</t>
  </si>
  <si>
    <t>Dirección General de Migración y Extranjería</t>
  </si>
  <si>
    <t>Raquel Vargas Jaubert</t>
  </si>
  <si>
    <t>Porcentaje de población migrante regularizada a través de los programas de migramóvil</t>
  </si>
  <si>
    <t>2019-2022: 80%
2019: 20%
2020: 20%
2021: 20%
2022: 20%</t>
  </si>
  <si>
    <t>Desarrollar actividades que propicien la integración de la población migrante y refugiada a la sociedad costarricense.</t>
  </si>
  <si>
    <t xml:space="preserve">054-03 Control General de Migración y Extranjería                   
</t>
  </si>
  <si>
    <t>Personas con estatus legal en Costa Rica</t>
  </si>
  <si>
    <t>Personas extranjeras que tramitan su condición migratoria a través del programa migramóvil</t>
  </si>
  <si>
    <t>Personas extranjeras que tramitan estatus migratorio</t>
  </si>
  <si>
    <t>Porcentaje población migrante regulirizada a traves de los programas de Migramòvil</t>
  </si>
  <si>
    <t>FONDO SOCIAL  Prespuesto Ordinario</t>
  </si>
  <si>
    <t>La cantidad de personas que asisten a la migramóvil es casuístico, por tanto no se puede precisar con exactitud la cantidad de personas extranjeras que asisten o que va a iniciar un tramite de regularización. Lo importante es promover la regularización e iniciar la tramitología en este programa migramóvil, brindar el seguimiento hasta la resolución y documentación de la persona. La cantidad de hombres y mujeres tampoco se podría precisar con exactitud, participan de ambos sexos.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</si>
</sst>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23">
    <font>
      <sz val="11.0"/>
      <color rgb="FF000000"/>
      <name val="Calibri"/>
    </font>
    <font>
      <b/>
      <sz val="18.0"/>
      <color rgb="FF000000"/>
      <name val="Arial"/>
    </font>
    <font/>
    <font>
      <b/>
      <sz val="12.0"/>
      <color rgb="FF000000"/>
      <name val="Arial"/>
    </font>
    <font>
      <sz val="12.0"/>
      <color rgb="FF000000"/>
      <name val="Arial"/>
    </font>
    <font>
      <b/>
      <sz val="12.0"/>
      <color theme="1"/>
      <name val="Arial"/>
    </font>
    <font>
      <b/>
      <sz val="11.0"/>
      <color rgb="FFFFFFFF"/>
      <name val="Arial"/>
    </font>
    <font>
      <b/>
      <sz val="11.0"/>
      <color theme="1"/>
      <name val="Arial"/>
    </font>
    <font>
      <b/>
      <sz val="10.0"/>
      <color theme="1"/>
      <name val="Arial"/>
    </font>
    <font>
      <b/>
      <sz val="10.0"/>
      <color rgb="FFFFFFFF"/>
      <name val="Arial"/>
    </font>
    <font>
      <sz val="9.0"/>
      <color theme="1"/>
      <name val="Arial"/>
    </font>
    <font>
      <b/>
      <sz val="14.0"/>
      <color rgb="FF000000"/>
      <name val="Arial"/>
    </font>
    <font>
      <b/>
      <sz val="14.0"/>
      <color rgb="FFFFFFFF"/>
      <name val="Arial"/>
    </font>
    <font>
      <b/>
      <sz val="14.0"/>
      <color theme="1"/>
      <name val="Arial"/>
    </font>
    <font>
      <sz val="11.0"/>
      <color rgb="FF000000"/>
      <name val="Arial"/>
    </font>
    <font>
      <b/>
      <sz val="9.0"/>
      <color theme="1"/>
      <name val="Arial"/>
    </font>
    <font>
      <b/>
      <sz val="11.0"/>
      <color rgb="FF000000"/>
      <name val="Arial"/>
    </font>
    <font>
      <sz val="18.0"/>
      <color rgb="FF000000"/>
      <name val="Calibri"/>
    </font>
    <font>
      <sz val="9.0"/>
      <color rgb="FF000000"/>
      <name val="Calibri"/>
    </font>
    <font>
      <sz val="9.0"/>
      <color theme="1"/>
      <name val="Calibri"/>
    </font>
    <font>
      <sz val="12.0"/>
      <color theme="1"/>
      <name val="Arial"/>
    </font>
    <font>
      <sz val="9.0"/>
      <color rgb="FF000000"/>
      <name val="Arial"/>
    </font>
    <font>
      <sz val="9.0"/>
      <color rgb="FFFF0000"/>
      <name val="Arial"/>
    </font>
  </fonts>
  <fills count="17">
    <fill>
      <patternFill patternType="none"/>
    </fill>
    <fill>
      <patternFill patternType="lightGray"/>
    </fill>
    <fill>
      <patternFill patternType="solid">
        <fgColor rgb="FFFFFFFF"/>
        <bgColor rgb="FFFFFFFF"/>
      </patternFill>
    </fill>
    <fill>
      <patternFill patternType="solid">
        <fgColor rgb="FF333F4F"/>
        <bgColor rgb="FF333F4F"/>
      </patternFill>
    </fill>
    <fill>
      <patternFill patternType="solid">
        <fgColor rgb="FF92D050"/>
        <bgColor rgb="FF92D050"/>
      </patternFill>
    </fill>
    <fill>
      <patternFill patternType="solid">
        <fgColor rgb="FF8EAADB"/>
        <bgColor rgb="FF8EAADB"/>
      </patternFill>
    </fill>
    <fill>
      <patternFill patternType="solid">
        <fgColor rgb="FFC2D69B"/>
        <bgColor rgb="FFC2D69B"/>
      </patternFill>
    </fill>
    <fill>
      <patternFill patternType="solid">
        <fgColor rgb="FF76923C"/>
        <bgColor rgb="FF76923C"/>
      </patternFill>
    </fill>
    <fill>
      <patternFill patternType="solid">
        <fgColor rgb="FFD8D8D8"/>
        <bgColor rgb="FFD8D8D8"/>
      </patternFill>
    </fill>
    <fill>
      <patternFill patternType="solid">
        <fgColor rgb="FF2E75B5"/>
        <bgColor rgb="FF2E75B5"/>
      </patternFill>
    </fill>
    <fill>
      <patternFill patternType="solid">
        <fgColor rgb="FF17365D"/>
        <bgColor rgb="FF17365D"/>
      </patternFill>
    </fill>
    <fill>
      <patternFill patternType="solid">
        <fgColor rgb="FF95B3D7"/>
        <bgColor rgb="FF95B3D7"/>
      </patternFill>
    </fill>
    <fill>
      <patternFill patternType="solid">
        <fgColor rgb="FF8DB3E2"/>
        <bgColor rgb="FF8DB3E2"/>
      </patternFill>
    </fill>
    <fill>
      <patternFill patternType="solid">
        <fgColor rgb="FFC0C0C0"/>
        <bgColor rgb="FFC0C0C0"/>
      </patternFill>
    </fill>
    <fill>
      <patternFill patternType="solid">
        <fgColor rgb="FF31869B"/>
        <bgColor rgb="FF31869B"/>
      </patternFill>
    </fill>
    <fill>
      <patternFill patternType="solid">
        <fgColor rgb="FFD9D9D9"/>
        <bgColor rgb="FFD9D9D9"/>
      </patternFill>
    </fill>
    <fill>
      <patternFill patternType="solid">
        <fgColor rgb="FF31859B"/>
        <bgColor rgb="FF31859B"/>
      </patternFill>
    </fill>
  </fills>
  <borders count="84">
    <border/>
    <border>
      <left/>
      <top/>
      <bottom/>
    </border>
    <border>
      <top/>
      <bottom/>
    </border>
    <border>
      <right/>
      <top/>
      <bottom/>
    </border>
    <border>
      <left/>
      <right/>
      <top/>
      <bottom/>
    </border>
    <border>
      <left/>
      <top/>
      <bottom style="thick">
        <color rgb="FFFFFFFF"/>
      </bottom>
    </border>
    <border>
      <top/>
      <bottom style="thick">
        <color rgb="FFFFFFFF"/>
      </bottom>
    </border>
    <border>
      <right/>
      <top/>
      <bottom style="thick">
        <color rgb="FFFFFFFF"/>
      </bottom>
    </border>
    <border>
      <left style="thick">
        <color rgb="FFFFFFFF"/>
      </left>
      <right style="thick">
        <color rgb="FFFFFFFF"/>
      </right>
      <top style="thick">
        <color rgb="FFFFFFFF"/>
      </top>
    </border>
    <border>
      <left/>
      <right style="thick">
        <color rgb="FFFFFFFF"/>
      </right>
      <top style="thick">
        <color rgb="FFFFFFFF"/>
      </top>
    </border>
    <border>
      <left style="thick">
        <color rgb="FFFFFFFF"/>
      </left>
      <top style="thick">
        <color rgb="FFFFFFFF"/>
      </top>
      <bottom/>
    </border>
    <border>
      <right style="thick">
        <color rgb="FFFFFFFF"/>
      </right>
      <top style="thick">
        <color rgb="FFFFFFFF"/>
      </top>
      <bottom/>
    </border>
    <border>
      <top style="thick">
        <color rgb="FFFFFFFF"/>
      </top>
      <bottom/>
    </border>
    <border>
      <right/>
      <top style="thick">
        <color rgb="FFFFFFFF"/>
      </top>
      <bottom/>
    </border>
    <border>
      <left style="thick">
        <color rgb="FFFFFFFF"/>
      </left>
      <top style="thick">
        <color rgb="FFFFFFFF"/>
      </top>
    </border>
    <border>
      <top style="thick">
        <color rgb="FFFFFFFF"/>
      </top>
    </border>
    <border>
      <right style="thick">
        <color rgb="FFFFFFFF"/>
      </right>
      <top style="thick">
        <color rgb="FFFFFFFF"/>
      </top>
    </border>
    <border>
      <left style="thick">
        <color rgb="FFFFFFFF"/>
      </left>
      <right/>
      <top style="thick">
        <color rgb="FFFFFFFF"/>
      </top>
    </border>
    <border>
      <left style="thick">
        <color rgb="FFFFFFFF"/>
      </left>
      <right style="thick">
        <color rgb="FFFFFFFF"/>
      </right>
    </border>
    <border>
      <left/>
      <right style="thick">
        <color rgb="FFFFFFFF"/>
      </right>
    </border>
    <border>
      <left style="thick">
        <color rgb="FFFFFFFF"/>
      </left>
      <right style="thick">
        <color rgb="FFFFFFFF"/>
      </right>
      <top/>
      <bottom/>
    </border>
    <border>
      <left style="thick">
        <color rgb="FFFFFFFF"/>
      </left>
      <top style="thick">
        <color rgb="FFFFFFFF"/>
      </top>
      <bottom style="thick">
        <color rgb="FFFFFFFF"/>
      </bottom>
    </border>
    <border>
      <right/>
      <top style="thick">
        <color rgb="FFFFFFFF"/>
      </top>
      <bottom style="thick">
        <color rgb="FFFFFFFF"/>
      </bottom>
    </border>
    <border>
      <left style="thick">
        <color rgb="FFFFFFFF"/>
      </left>
    </border>
    <border>
      <right style="thick">
        <color rgb="FFFFFFFF"/>
      </right>
    </border>
    <border>
      <left style="thick">
        <color rgb="FFFFFFFF"/>
      </left>
      <right/>
    </border>
    <border>
      <left style="thick">
        <color rgb="FFFFFFFF"/>
      </left>
      <bottom style="thick">
        <color rgb="FFFFFFFF"/>
      </bottom>
    </border>
    <border>
      <right style="thick">
        <color rgb="FFFFFFFF"/>
      </right>
      <bottom style="thick">
        <color rgb="FFFFFFFF"/>
      </bottom>
    </border>
    <border>
      <left style="thick">
        <color rgb="FFFFFFFF"/>
      </left>
      <right style="thick">
        <color rgb="FFFFFFFF"/>
      </right>
      <top/>
    </border>
    <border>
      <left style="thick">
        <color rgb="FFFFFFFF"/>
      </left>
      <right/>
      <top/>
    </border>
    <border>
      <bottom style="thick">
        <color rgb="FFFFFFFF"/>
      </bottom>
    </border>
    <border>
      <left style="thick">
        <color rgb="FFFFFFFF"/>
      </left>
      <right/>
      <bottom style="thick">
        <color rgb="FFFFFFFF"/>
      </bottom>
    </border>
    <border>
      <left style="thick">
        <color rgb="FFFFFFFF"/>
      </left>
      <right style="medium">
        <color rgb="FFFFFFFF"/>
      </right>
      <top style="thick">
        <color rgb="FFFFFFFF"/>
      </top>
      <bottom style="thick">
        <color rgb="FFFFFFFF"/>
      </bottom>
    </border>
    <border>
      <left style="medium">
        <color rgb="FFFFFFFF"/>
      </left>
      <top style="thick">
        <color rgb="FFFFFFFF"/>
      </top>
      <bottom style="thick">
        <color rgb="FFFFFFFF"/>
      </bottom>
    </border>
    <border>
      <right style="medium">
        <color rgb="FFFFFFFF"/>
      </right>
      <top style="thick">
        <color rgb="FFFFFFFF"/>
      </top>
      <bottom style="thick">
        <color rgb="FFFFFFFF"/>
      </bottom>
    </border>
    <border>
      <left style="thick">
        <color rgb="FFFFFFFF"/>
      </left>
      <right style="thick">
        <color rgb="FFFFFFFF"/>
      </right>
      <bottom style="thick">
        <color rgb="FFFFFFFF"/>
      </bottom>
    </border>
    <border>
      <left/>
      <right style="thick">
        <color rgb="FFFFFFFF"/>
      </right>
      <bottom style="thick">
        <color rgb="FFFFFFFF"/>
      </bottom>
    </border>
    <border>
      <left style="thick">
        <color rgb="FFFFFFFF"/>
      </left>
      <right style="thick">
        <color rgb="FFFFFFFF"/>
      </right>
      <top/>
      <bottom style="thick">
        <color rgb="FFFFFFFF"/>
      </bottom>
    </border>
    <border>
      <left style="medium">
        <color rgb="FFFFFFFF"/>
      </left>
      <right style="thick">
        <color rgb="FFFFFFFF"/>
      </right>
      <top/>
      <bottom style="medium">
        <color rgb="FFFFFFFF"/>
      </bottom>
    </border>
    <border>
      <left style="thick">
        <color rgb="FFFFFFFF"/>
      </left>
      <right/>
      <top/>
      <bottom style="medium">
        <color rgb="FFFFFFFF"/>
      </bottom>
    </border>
    <border>
      <left style="thick">
        <color rgb="FFFFFFFF"/>
      </left>
      <right style="thick">
        <color rgb="FFFFFFFF"/>
      </right>
      <top style="thick">
        <color rgb="FFFFFFFF"/>
      </top>
      <bottom style="thick">
        <color rgb="FFFFFFFF"/>
      </bottom>
    </border>
    <border>
      <left style="thick">
        <color rgb="FFFFFFFF"/>
      </left>
      <right/>
      <top style="thick">
        <color rgb="FFFFFFFF"/>
      </top>
      <bottom/>
    </border>
    <border>
      <left/>
      <right style="thick">
        <color rgb="FFFFFFFF"/>
      </right>
      <top/>
      <bottom style="thick">
        <color rgb="FFFFFFFF"/>
      </bottom>
    </border>
    <border>
      <left style="thick">
        <color rgb="FFFFFFFF"/>
      </left>
      <right style="thick">
        <color rgb="FFFFFFFF"/>
      </right>
      <top style="thick">
        <color rgb="FFFFFFFF"/>
      </top>
      <bottom/>
    </border>
    <border>
      <left style="thick">
        <color rgb="FFFFFFFF"/>
      </left>
      <right/>
      <top/>
      <bottom/>
    </border>
    <border>
      <top style="thick">
        <color rgb="FFFFFFFF"/>
      </top>
      <bottom style="thick">
        <color rgb="FFFFFFFF"/>
      </bottom>
    </border>
    <border>
      <left style="thick">
        <color rgb="FFFFFFFF"/>
      </left>
      <right style="thick">
        <color rgb="FFFFFFFF"/>
      </right>
      <bottom/>
    </border>
    <border>
      <left/>
      <right/>
      <top/>
      <bottom style="medium">
        <color rgb="FFFFFFFF"/>
      </bottom>
    </border>
    <border>
      <left style="thin">
        <color theme="0"/>
      </left>
      <right style="thin">
        <color theme="0"/>
      </right>
      <top style="thin">
        <color theme="0"/>
      </top>
      <bottom style="thin">
        <color theme="0"/>
      </bottom>
    </border>
    <border>
      <left style="thin">
        <color theme="0"/>
      </left>
      <right style="thin">
        <color theme="0"/>
      </right>
      <top style="thin">
        <color theme="0"/>
      </top>
    </border>
    <border>
      <left style="thin">
        <color theme="0"/>
      </left>
      <right/>
      <top style="thick">
        <color rgb="FFFFFFFF"/>
      </top>
      <bottom/>
    </border>
    <border>
      <left style="thin">
        <color theme="0"/>
      </left>
      <right style="thick">
        <color rgb="FFFFFFFF"/>
      </right>
      <top style="thick">
        <color rgb="FFFFFFFF"/>
      </top>
      <bottom style="thick">
        <color rgb="FFFFFFFF"/>
      </bottom>
    </border>
    <border>
      <left/>
      <right/>
      <top style="thick">
        <color rgb="FFFFFFFF"/>
      </top>
    </border>
    <border>
      <left style="thin">
        <color theme="0"/>
      </left>
      <right style="thin">
        <color theme="0"/>
      </right>
      <bottom style="thin">
        <color theme="0"/>
      </bottom>
    </border>
    <border>
      <left/>
      <right style="thick">
        <color rgb="FFFFFFFF"/>
      </right>
      <bottom/>
    </border>
    <border>
      <left style="thick">
        <color rgb="FFFFFFFF"/>
      </left>
      <right style="thick">
        <color rgb="FFFFFFFF"/>
      </right>
      <top style="thin">
        <color theme="0"/>
      </top>
      <bottom/>
    </border>
    <border>
      <left/>
      <right/>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border>
    <border>
      <right style="thin">
        <color rgb="FF000000"/>
      </right>
    </border>
    <border>
      <left style="medium">
        <color rgb="FF000000"/>
      </left>
      <bottom style="thin">
        <color rgb="FF000000"/>
      </bottom>
    </border>
    <border>
      <bottom style="thin">
        <color rgb="FF000000"/>
      </bottom>
    </border>
    <border>
      <right style="thin">
        <color rgb="FF000000"/>
      </right>
      <bottom style="thin">
        <color rgb="FF000000"/>
      </bottom>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FFFFFF"/>
      </left>
      <right style="medium">
        <color rgb="FFFFFFFF"/>
      </right>
      <top style="medium">
        <color rgb="FFFFFFFF"/>
      </top>
      <bottom style="medium">
        <color rgb="FFFFFFFF"/>
      </bottom>
    </border>
    <border>
      <left style="medium">
        <color rgb="FFFFFFFF"/>
      </left>
      <top style="medium">
        <color rgb="FFFFFFFF"/>
      </top>
      <bottom style="medium">
        <color rgb="FFFFFFFF"/>
      </bottom>
    </border>
    <border>
      <right style="medium">
        <color rgb="FFFFFFFF"/>
      </right>
      <top style="medium">
        <color rgb="FFFFFFFF"/>
      </top>
      <bottom style="medium">
        <color rgb="FFFFFFFF"/>
      </bottom>
    </border>
    <border>
      <left/>
      <right/>
    </border>
    <border>
      <left style="thick">
        <color rgb="FFFFFFFF"/>
      </left>
      <right/>
      <bottom/>
    </border>
  </borders>
  <cellStyleXfs count="1">
    <xf borderId="0" fillId="0" fontId="0" numFmtId="0" applyAlignment="1" applyFont="1"/>
  </cellStyleXfs>
  <cellXfs count="17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1" fillId="2" fontId="3" numFmtId="0" xfId="0" applyAlignment="1" applyBorder="1" applyFont="1">
      <alignment horizontal="left" vertical="center"/>
    </xf>
    <xf borderId="4" fillId="2" fontId="3" numFmtId="0" xfId="0" applyAlignment="1" applyBorder="1" applyFont="1">
      <alignment vertical="center"/>
    </xf>
    <xf borderId="1" fillId="2" fontId="4" numFmtId="0" xfId="0" applyAlignment="1" applyBorder="1" applyFont="1">
      <alignment horizontal="left" vertical="center"/>
    </xf>
    <xf borderId="1" fillId="2" fontId="4" numFmtId="0" xfId="0" applyAlignment="1" applyBorder="1" applyFont="1">
      <alignment horizontal="left"/>
    </xf>
    <xf borderId="1" fillId="2" fontId="5" numFmtId="0" xfId="0" applyAlignment="1" applyBorder="1" applyFont="1">
      <alignment horizontal="left" vertical="center"/>
    </xf>
    <xf borderId="4" fillId="2" fontId="3" numFmtId="0" xfId="0" applyAlignment="1" applyBorder="1" applyFont="1">
      <alignment horizontal="center" vertical="center"/>
    </xf>
    <xf borderId="5" fillId="3" fontId="6" numFmtId="0" xfId="0" applyAlignment="1" applyBorder="1" applyFill="1" applyFont="1">
      <alignment horizontal="center" shrinkToFit="0" vertical="center" wrapText="1"/>
    </xf>
    <xf borderId="6" fillId="0" fontId="2" numFmtId="0" xfId="0" applyBorder="1" applyFont="1"/>
    <xf borderId="7" fillId="0" fontId="2" numFmtId="0" xfId="0" applyBorder="1" applyFont="1"/>
    <xf borderId="5" fillId="4" fontId="7" numFmtId="0" xfId="0" applyAlignment="1" applyBorder="1" applyFill="1" applyFont="1">
      <alignment horizontal="center" vertical="center"/>
    </xf>
    <xf borderId="8" fillId="5" fontId="8" numFmtId="0" xfId="0" applyAlignment="1" applyBorder="1" applyFill="1" applyFont="1">
      <alignment horizontal="center" shrinkToFit="0" vertical="center" wrapText="1"/>
    </xf>
    <xf borderId="9" fillId="5" fontId="8" numFmtId="0" xfId="0" applyAlignment="1" applyBorder="1" applyFont="1">
      <alignment horizontal="center" shrinkToFit="0" vertical="center" wrapText="1"/>
    </xf>
    <xf borderId="8" fillId="6" fontId="8" numFmtId="0" xfId="0" applyAlignment="1" applyBorder="1" applyFill="1" applyFont="1">
      <alignment horizontal="center" shrinkToFit="0" vertical="center" wrapText="1"/>
    </xf>
    <xf borderId="10" fillId="7" fontId="9" numFmtId="0" xfId="0" applyAlignment="1" applyBorder="1" applyFill="1" applyFont="1">
      <alignment horizontal="center" shrinkToFit="0" vertical="center" wrapText="1"/>
    </xf>
    <xf borderId="11" fillId="0" fontId="2" numFmtId="0" xfId="0" applyBorder="1" applyFont="1"/>
    <xf borderId="12" fillId="0" fontId="2" numFmtId="0" xfId="0" applyBorder="1" applyFont="1"/>
    <xf borderId="13" fillId="0" fontId="2" numFmtId="0" xfId="0" applyBorder="1" applyFont="1"/>
    <xf borderId="14" fillId="6" fontId="8" numFmtId="0" xfId="0" applyAlignment="1" applyBorder="1" applyFont="1">
      <alignment horizontal="center" shrinkToFit="0" vertical="center" wrapText="1"/>
    </xf>
    <xf borderId="15" fillId="0" fontId="2" numFmtId="0" xfId="0" applyBorder="1" applyFont="1"/>
    <xf borderId="16" fillId="0" fontId="2" numFmtId="0" xfId="0" applyBorder="1" applyFont="1"/>
    <xf borderId="17" fillId="6" fontId="8" numFmtId="0" xfId="0" applyAlignment="1" applyBorder="1" applyFont="1">
      <alignment horizontal="center" shrinkToFit="0" vertical="center" wrapText="1"/>
    </xf>
    <xf borderId="18" fillId="0" fontId="2" numFmtId="0" xfId="0" applyBorder="1" applyFont="1"/>
    <xf borderId="19" fillId="0" fontId="2" numFmtId="0" xfId="0" applyBorder="1" applyFont="1"/>
    <xf borderId="20" fillId="6" fontId="8" numFmtId="0" xfId="0" applyAlignment="1" applyBorder="1" applyFont="1">
      <alignment horizontal="center" shrinkToFit="0" vertical="center" wrapText="1"/>
    </xf>
    <xf borderId="20" fillId="6" fontId="8" numFmtId="0" xfId="0" applyAlignment="1" applyBorder="1" applyFont="1">
      <alignment horizontal="center" vertical="center"/>
    </xf>
    <xf borderId="21" fillId="6" fontId="8" numFmtId="0" xfId="0" applyAlignment="1" applyBorder="1" applyFont="1">
      <alignment horizontal="center" shrinkToFit="0" vertical="center" wrapText="1"/>
    </xf>
    <xf borderId="22" fillId="0" fontId="2" numFmtId="0" xfId="0" applyBorder="1" applyFont="1"/>
    <xf borderId="23" fillId="0" fontId="2" numFmtId="0" xfId="0" applyBorder="1" applyFont="1"/>
    <xf borderId="24" fillId="0" fontId="2" numFmtId="0" xfId="0" applyBorder="1" applyFont="1"/>
    <xf borderId="25" fillId="0" fontId="2" numFmtId="0" xfId="0" applyBorder="1" applyFont="1"/>
    <xf borderId="26" fillId="0" fontId="2" numFmtId="0" xfId="0" applyBorder="1" applyFont="1"/>
    <xf borderId="27" fillId="0" fontId="2" numFmtId="0" xfId="0" applyBorder="1" applyFont="1"/>
    <xf borderId="28" fillId="6" fontId="8" numFmtId="0" xfId="0" applyAlignment="1" applyBorder="1" applyFont="1">
      <alignment horizontal="center" shrinkToFit="0" vertical="center" wrapText="1"/>
    </xf>
    <xf borderId="29" fillId="6" fontId="8"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6" fontId="8" numFmtId="0" xfId="0" applyAlignment="1" applyBorder="1" applyFont="1">
      <alignment horizontal="center" shrinkToFit="0" vertical="center" wrapText="1"/>
    </xf>
    <xf borderId="33" fillId="7" fontId="9" numFmtId="0" xfId="0" applyAlignment="1" applyBorder="1" applyFont="1">
      <alignment horizontal="center" shrinkToFit="0" vertical="center" wrapText="1"/>
    </xf>
    <xf borderId="34" fillId="0" fontId="2" numFmtId="0" xfId="0" applyBorder="1" applyFont="1"/>
    <xf borderId="35" fillId="0" fontId="2" numFmtId="0" xfId="0" applyBorder="1" applyFont="1"/>
    <xf borderId="36" fillId="0" fontId="2" numFmtId="0" xfId="0" applyBorder="1" applyFont="1"/>
    <xf borderId="37" fillId="6" fontId="8" numFmtId="0" xfId="0" applyAlignment="1" applyBorder="1" applyFont="1">
      <alignment horizontal="center" shrinkToFit="0" vertical="center" wrapText="1"/>
    </xf>
    <xf borderId="38" fillId="6" fontId="8" numFmtId="0" xfId="0" applyAlignment="1" applyBorder="1" applyFont="1">
      <alignment horizontal="center" shrinkToFit="0" vertical="center" wrapText="1"/>
    </xf>
    <xf borderId="39" fillId="6" fontId="8" numFmtId="0" xfId="0" applyAlignment="1" applyBorder="1" applyFont="1">
      <alignment horizontal="center" shrinkToFit="0" vertical="center" wrapText="1"/>
    </xf>
    <xf borderId="40" fillId="6" fontId="8" numFmtId="0" xfId="0" applyAlignment="1" applyBorder="1" applyFont="1">
      <alignment horizontal="center" shrinkToFit="0" vertical="center" wrapText="1"/>
    </xf>
    <xf borderId="41" fillId="8" fontId="10" numFmtId="3" xfId="0" applyAlignment="1" applyBorder="1" applyFill="1" applyFont="1" applyNumberFormat="1">
      <alignment horizontal="left" shrinkToFit="0" vertical="center" wrapText="1"/>
    </xf>
    <xf borderId="41" fillId="8" fontId="10" numFmtId="3" xfId="0" applyAlignment="1" applyBorder="1" applyFont="1" applyNumberFormat="1">
      <alignment horizontal="center" shrinkToFit="0" vertical="center" wrapText="1"/>
    </xf>
    <xf borderId="0" fillId="0" fontId="0" numFmtId="0" xfId="0" applyAlignment="1" applyFont="1">
      <alignment horizontal="center"/>
    </xf>
    <xf borderId="4" fillId="2" fontId="11" numFmtId="0" xfId="0" applyAlignment="1" applyBorder="1" applyFont="1">
      <alignment shrinkToFit="0" vertical="center" wrapText="1"/>
    </xf>
    <xf borderId="42" fillId="9" fontId="6" numFmtId="0" xfId="0" applyAlignment="1" applyBorder="1" applyFill="1" applyFont="1">
      <alignment vertical="center"/>
    </xf>
    <xf borderId="0" fillId="0" fontId="0" numFmtId="0" xfId="0" applyFont="1"/>
    <xf borderId="8" fillId="8" fontId="10" numFmtId="0" xfId="0" applyAlignment="1" applyBorder="1" applyFont="1">
      <alignment horizontal="center" shrinkToFit="0" vertical="top" wrapText="1"/>
    </xf>
    <xf borderId="8" fillId="8" fontId="10" numFmtId="0" xfId="0" applyAlignment="1" applyBorder="1" applyFont="1">
      <alignment horizontal="left" shrinkToFit="0" vertical="top" wrapText="1"/>
    </xf>
    <xf borderId="8" fillId="8" fontId="10" numFmtId="0" xfId="0" applyAlignment="1" applyBorder="1" applyFont="1">
      <alignment horizontal="left" shrinkToFit="0" vertical="center" wrapText="1"/>
    </xf>
    <xf borderId="41" fillId="8" fontId="10" numFmtId="0" xfId="0" applyAlignment="1" applyBorder="1" applyFont="1">
      <alignment horizontal="left" shrinkToFit="0" vertical="center" wrapText="1"/>
    </xf>
    <xf borderId="43" fillId="8" fontId="10" numFmtId="0" xfId="0" applyAlignment="1" applyBorder="1" applyFont="1">
      <alignment horizontal="center" shrinkToFit="0" vertical="center" wrapText="1"/>
    </xf>
    <xf borderId="44" fillId="8" fontId="10" numFmtId="0" xfId="0" applyAlignment="1" applyBorder="1" applyFont="1">
      <alignment horizontal="center" shrinkToFit="0" vertical="center" wrapText="1"/>
    </xf>
    <xf borderId="43" fillId="8" fontId="10" numFmtId="3" xfId="0" applyAlignment="1" applyBorder="1" applyFont="1" applyNumberFormat="1">
      <alignment horizontal="center" shrinkToFit="0" vertical="center" wrapText="1"/>
    </xf>
    <xf borderId="43" fillId="8" fontId="10" numFmtId="1" xfId="0" applyAlignment="1" applyBorder="1" applyFont="1" applyNumberFormat="1">
      <alignment horizontal="center" shrinkToFit="0" vertical="center" wrapText="1"/>
    </xf>
    <xf borderId="41" fillId="8" fontId="10" numFmtId="0" xfId="0" applyAlignment="1" applyBorder="1" applyFont="1">
      <alignment horizontal="center" shrinkToFit="0" vertical="center" wrapText="1"/>
    </xf>
    <xf borderId="41" fillId="8" fontId="10" numFmtId="1" xfId="0" applyAlignment="1" applyBorder="1" applyFont="1" applyNumberFormat="1">
      <alignment horizontal="center" shrinkToFit="0" vertical="center" wrapText="1"/>
    </xf>
    <xf borderId="43" fillId="8" fontId="10" numFmtId="0" xfId="0" applyAlignment="1" applyBorder="1" applyFont="1">
      <alignment horizontal="left" shrinkToFit="0" vertical="top" wrapText="1"/>
    </xf>
    <xf borderId="41" fillId="8" fontId="10" numFmtId="9" xfId="0" applyAlignment="1" applyBorder="1" applyFont="1" applyNumberFormat="1">
      <alignment horizontal="center" shrinkToFit="0" vertical="center" wrapText="1"/>
    </xf>
    <xf borderId="41" fillId="8" fontId="10" numFmtId="0" xfId="0" applyAlignment="1" applyBorder="1" applyFont="1">
      <alignment horizontal="left" shrinkToFit="0" vertical="top" wrapText="1"/>
    </xf>
    <xf borderId="1" fillId="2" fontId="1" numFmtId="0" xfId="0" applyAlignment="1" applyBorder="1" applyFont="1">
      <alignment horizontal="center" vertical="center"/>
    </xf>
    <xf borderId="5" fillId="10" fontId="12" numFmtId="0" xfId="0" applyAlignment="1" applyBorder="1" applyFill="1" applyFont="1">
      <alignment horizontal="center" shrinkToFit="0" vertical="center" wrapText="1"/>
    </xf>
    <xf borderId="5" fillId="4" fontId="13" numFmtId="0" xfId="0" applyAlignment="1" applyBorder="1" applyFont="1">
      <alignment horizontal="center" vertical="center"/>
    </xf>
    <xf borderId="42" fillId="9" fontId="12" numFmtId="0" xfId="0" applyAlignment="1" applyBorder="1" applyFont="1">
      <alignment vertical="center"/>
    </xf>
    <xf borderId="8" fillId="11" fontId="8" numFmtId="0" xfId="0" applyAlignment="1" applyBorder="1" applyFill="1" applyFont="1">
      <alignment horizontal="center" shrinkToFit="0" vertical="center" wrapText="1"/>
    </xf>
    <xf borderId="9" fillId="11" fontId="8" numFmtId="0" xfId="0" applyAlignment="1" applyBorder="1" applyFont="1">
      <alignment horizontal="center" shrinkToFit="0" vertical="center" wrapText="1"/>
    </xf>
    <xf borderId="8" fillId="12" fontId="8" numFmtId="0" xfId="0" applyAlignment="1" applyBorder="1" applyFill="1" applyFont="1">
      <alignment horizontal="center" shrinkToFit="0" vertical="center" wrapText="1"/>
    </xf>
    <xf borderId="0" fillId="0" fontId="14" numFmtId="0" xfId="0" applyFont="1"/>
    <xf borderId="45" fillId="0" fontId="2" numFmtId="0" xfId="0" applyBorder="1" applyFont="1"/>
    <xf borderId="46" fillId="0" fontId="2" numFmtId="0" xfId="0" applyBorder="1" applyFont="1"/>
    <xf borderId="47" fillId="6" fontId="8" numFmtId="0" xfId="0" applyAlignment="1" applyBorder="1" applyFont="1">
      <alignment horizontal="center" shrinkToFit="0" vertical="center" wrapText="1"/>
    </xf>
    <xf borderId="8" fillId="8" fontId="15" numFmtId="0" xfId="0" applyAlignment="1" applyBorder="1" applyFont="1">
      <alignment horizontal="left" shrinkToFit="0" vertical="center" wrapText="1"/>
    </xf>
    <xf borderId="43" fillId="8" fontId="10" numFmtId="0" xfId="0" applyAlignment="1" applyBorder="1" applyFont="1">
      <alignment horizontal="left" shrinkToFit="0" vertical="center" wrapText="1"/>
    </xf>
    <xf borderId="48" fillId="8" fontId="10" numFmtId="0" xfId="0" applyAlignment="1" applyBorder="1" applyFont="1">
      <alignment horizontal="left" shrinkToFit="0" vertical="center" wrapText="1"/>
    </xf>
    <xf borderId="49" fillId="8" fontId="10" numFmtId="0" xfId="0" applyAlignment="1" applyBorder="1" applyFont="1">
      <alignment horizontal="left" shrinkToFit="0" vertical="center" wrapText="1"/>
    </xf>
    <xf borderId="9" fillId="8" fontId="10" numFmtId="0" xfId="0" applyAlignment="1" applyBorder="1" applyFont="1">
      <alignment horizontal="left" shrinkToFit="0" vertical="center" wrapText="1"/>
    </xf>
    <xf borderId="41" fillId="13" fontId="10" numFmtId="164" xfId="0" applyAlignment="1" applyBorder="1" applyFill="1" applyFont="1" applyNumberFormat="1">
      <alignment horizontal="left" shrinkToFit="0" vertical="center" wrapText="1"/>
    </xf>
    <xf borderId="50" fillId="8" fontId="10" numFmtId="0" xfId="0" applyAlignment="1" applyBorder="1" applyFont="1">
      <alignment horizontal="left" shrinkToFit="0" vertical="center" wrapText="1"/>
    </xf>
    <xf borderId="51" fillId="13" fontId="10" numFmtId="164" xfId="0" applyAlignment="1" applyBorder="1" applyFont="1" applyNumberFormat="1">
      <alignment horizontal="left" shrinkToFit="0" vertical="center" wrapText="1"/>
    </xf>
    <xf borderId="43" fillId="13" fontId="10" numFmtId="164" xfId="0" applyAlignment="1" applyBorder="1" applyFont="1" applyNumberFormat="1">
      <alignment horizontal="left" shrinkToFit="0" vertical="center" wrapText="1"/>
    </xf>
    <xf borderId="52" fillId="8" fontId="10" numFmtId="0" xfId="0" applyAlignment="1" applyBorder="1" applyFont="1">
      <alignment horizontal="left" shrinkToFit="0" vertical="center" wrapText="1"/>
    </xf>
    <xf borderId="41" fillId="13" fontId="10" numFmtId="0" xfId="0" applyAlignment="1" applyBorder="1" applyFont="1">
      <alignment horizontal="left" shrinkToFit="0" vertical="top" wrapText="1"/>
    </xf>
    <xf borderId="41" fillId="8" fontId="10" numFmtId="9" xfId="0" applyAlignment="1" applyBorder="1" applyFont="1" applyNumberFormat="1">
      <alignment horizontal="left" shrinkToFit="0" vertical="center" wrapText="1"/>
    </xf>
    <xf borderId="53" fillId="0" fontId="2" numFmtId="0" xfId="0" applyBorder="1" applyFont="1"/>
    <xf borderId="54" fillId="0" fontId="2" numFmtId="0" xfId="0" applyBorder="1" applyFont="1"/>
    <xf borderId="55" fillId="8" fontId="10" numFmtId="164" xfId="0" applyAlignment="1" applyBorder="1" applyFont="1" applyNumberFormat="1">
      <alignment horizontal="left" shrinkToFit="0" vertical="center" wrapText="1"/>
    </xf>
    <xf borderId="55" fillId="8" fontId="10" numFmtId="0" xfId="0" applyAlignment="1" applyBorder="1" applyFont="1">
      <alignment horizontal="left" shrinkToFit="0" vertical="center" wrapText="1"/>
    </xf>
    <xf borderId="43" fillId="8" fontId="10" numFmtId="164" xfId="0" applyAlignment="1" applyBorder="1" applyFont="1" applyNumberFormat="1">
      <alignment horizontal="left" shrinkToFit="0" vertical="center" wrapText="1"/>
    </xf>
    <xf borderId="56" fillId="0" fontId="2" numFmtId="0" xfId="0" applyBorder="1" applyFont="1"/>
    <xf borderId="0" fillId="0" fontId="14" numFmtId="0" xfId="0" applyAlignment="1" applyFont="1">
      <alignment horizontal="left"/>
    </xf>
    <xf borderId="44" fillId="8" fontId="10" numFmtId="0" xfId="0" applyAlignment="1" applyBorder="1" applyFont="1">
      <alignment horizontal="left" shrinkToFit="0" vertical="center" wrapText="1"/>
    </xf>
    <xf borderId="43" fillId="8" fontId="10" numFmtId="9" xfId="0" applyAlignment="1" applyBorder="1" applyFont="1" applyNumberFormat="1">
      <alignment horizontal="left" shrinkToFit="0" vertical="center" wrapText="1"/>
    </xf>
    <xf borderId="57" fillId="0" fontId="16" numFmtId="0" xfId="0" applyAlignment="1" applyBorder="1" applyFont="1">
      <alignment horizontal="center" shrinkToFit="0" vertical="center" wrapText="1"/>
    </xf>
    <xf borderId="58" fillId="0" fontId="2" numFmtId="0" xfId="0" applyBorder="1" applyFont="1"/>
    <xf borderId="59" fillId="0" fontId="2" numFmtId="0" xfId="0" applyBorder="1" applyFont="1"/>
    <xf borderId="60" fillId="0" fontId="16" numFmtId="0" xfId="0" applyAlignment="1" applyBorder="1" applyFont="1">
      <alignment horizontal="center" shrinkToFit="0" vertical="center" wrapText="1"/>
    </xf>
    <xf borderId="61" fillId="0" fontId="2" numFmtId="0" xfId="0" applyBorder="1" applyFont="1"/>
    <xf borderId="62" fillId="0" fontId="14" numFmtId="0" xfId="0" applyAlignment="1" applyBorder="1" applyFont="1">
      <alignment horizontal="left" shrinkToFit="0" vertical="center" wrapText="1"/>
    </xf>
    <xf borderId="63" fillId="0" fontId="2" numFmtId="0" xfId="0" applyBorder="1" applyFont="1"/>
    <xf borderId="64" fillId="0" fontId="2" numFmtId="0" xfId="0" applyBorder="1" applyFont="1"/>
    <xf borderId="65" fillId="0" fontId="14" numFmtId="0" xfId="0" applyAlignment="1" applyBorder="1" applyFont="1">
      <alignment horizontal="left" shrinkToFit="0" vertical="top" wrapText="1"/>
    </xf>
    <xf borderId="66" fillId="0" fontId="2" numFmtId="0" xfId="0" applyBorder="1" applyFont="1"/>
    <xf borderId="67" fillId="0" fontId="2" numFmtId="0" xfId="0" applyBorder="1" applyFont="1"/>
    <xf borderId="68" fillId="0" fontId="2" numFmtId="0" xfId="0" applyBorder="1" applyFont="1"/>
    <xf borderId="69" fillId="0" fontId="2" numFmtId="0" xfId="0" applyBorder="1" applyFont="1"/>
    <xf borderId="70" fillId="0" fontId="2" numFmtId="0" xfId="0" applyBorder="1" applyFont="1"/>
    <xf borderId="71" fillId="0" fontId="2" numFmtId="0" xfId="0" applyBorder="1" applyFont="1"/>
    <xf borderId="72" fillId="0" fontId="2" numFmtId="0" xfId="0" applyBorder="1" applyFont="1"/>
    <xf borderId="73" fillId="0" fontId="2" numFmtId="0" xfId="0" applyBorder="1" applyFont="1"/>
    <xf borderId="74" fillId="0" fontId="2" numFmtId="0" xfId="0" applyBorder="1" applyFont="1"/>
    <xf borderId="75" fillId="0" fontId="2" numFmtId="0" xfId="0" applyBorder="1" applyFont="1"/>
    <xf borderId="76" fillId="0" fontId="14" numFmtId="0" xfId="0" applyAlignment="1" applyBorder="1" applyFont="1">
      <alignment horizontal="left" shrinkToFit="0" vertical="top" wrapText="1"/>
    </xf>
    <xf borderId="77" fillId="0" fontId="2" numFmtId="0" xfId="0" applyBorder="1" applyFont="1"/>
    <xf borderId="78" fillId="0" fontId="2" numFmtId="0" xfId="0" applyBorder="1" applyFont="1"/>
    <xf borderId="4" fillId="2" fontId="17" numFmtId="0" xfId="0" applyBorder="1" applyFont="1"/>
    <xf borderId="4" fillId="2" fontId="5" numFmtId="0" xfId="0" applyAlignment="1" applyBorder="1" applyFont="1">
      <alignment vertical="center"/>
    </xf>
    <xf borderId="4" fillId="2" fontId="4" numFmtId="0" xfId="0" applyBorder="1" applyFont="1"/>
    <xf borderId="79" fillId="8" fontId="10" numFmtId="0" xfId="0" applyAlignment="1" applyBorder="1" applyFont="1">
      <alignment horizontal="left" shrinkToFit="0" vertical="center" wrapText="1"/>
    </xf>
    <xf borderId="79" fillId="8" fontId="18" numFmtId="49" xfId="0" applyAlignment="1" applyBorder="1" applyFont="1" applyNumberFormat="1">
      <alignment horizontal="center" shrinkToFit="0" vertical="center" wrapText="1"/>
    </xf>
    <xf borderId="79" fillId="8" fontId="19" numFmtId="0" xfId="0" applyAlignment="1" applyBorder="1" applyFont="1">
      <alignment horizontal="left" shrinkToFit="0" vertical="center" wrapText="1"/>
    </xf>
    <xf borderId="80" fillId="8" fontId="19" numFmtId="3" xfId="0" applyAlignment="1" applyBorder="1" applyFont="1" applyNumberFormat="1">
      <alignment horizontal="left" shrinkToFit="0" vertical="center" wrapText="1"/>
    </xf>
    <xf borderId="81" fillId="0" fontId="2" numFmtId="0" xfId="0" applyBorder="1" applyFont="1"/>
    <xf borderId="79" fillId="8" fontId="18" numFmtId="49" xfId="0" applyAlignment="1" applyBorder="1" applyFont="1" applyNumberFormat="1">
      <alignment horizontal="left" shrinkToFit="0" vertical="center" wrapText="1"/>
    </xf>
    <xf borderId="79" fillId="8" fontId="10" numFmtId="9" xfId="0" applyAlignment="1" applyBorder="1" applyFont="1" applyNumberFormat="1">
      <alignment horizontal="left" shrinkToFit="0" vertical="center" wrapText="1"/>
    </xf>
    <xf borderId="4" fillId="2" fontId="20" numFmtId="0" xfId="0" applyAlignment="1" applyBorder="1" applyFont="1">
      <alignment vertical="center"/>
    </xf>
    <xf borderId="8" fillId="8" fontId="10" numFmtId="3" xfId="0" applyAlignment="1" applyBorder="1" applyFont="1" applyNumberFormat="1">
      <alignment horizontal="left" shrinkToFit="0" vertical="center" wrapText="1"/>
    </xf>
    <xf borderId="44" fillId="8" fontId="10" numFmtId="3" xfId="0" applyAlignment="1" applyBorder="1" applyFont="1" applyNumberFormat="1">
      <alignment horizontal="left" shrinkToFit="0" vertical="center" wrapText="1"/>
    </xf>
    <xf borderId="43" fillId="8" fontId="10" numFmtId="3" xfId="0" applyAlignment="1" applyBorder="1" applyFont="1" applyNumberFormat="1">
      <alignment horizontal="left" shrinkToFit="0" vertical="center" wrapText="1"/>
    </xf>
    <xf borderId="40" fillId="8" fontId="10" numFmtId="0" xfId="0" applyAlignment="1" applyBorder="1" applyFont="1">
      <alignment horizontal="left" shrinkToFit="0" vertical="center" wrapText="1"/>
    </xf>
    <xf borderId="41" fillId="8" fontId="21" numFmtId="3" xfId="0" applyAlignment="1" applyBorder="1" applyFont="1" applyNumberFormat="1">
      <alignment horizontal="left" shrinkToFit="0" vertical="center" wrapText="1"/>
    </xf>
    <xf borderId="40" fillId="8" fontId="21" numFmtId="3" xfId="0" applyAlignment="1" applyBorder="1" applyFont="1" applyNumberFormat="1">
      <alignment horizontal="left" shrinkToFit="0" vertical="center" wrapText="1"/>
    </xf>
    <xf borderId="40" fillId="8" fontId="10" numFmtId="3" xfId="0" applyAlignment="1" applyBorder="1" applyFont="1" applyNumberFormat="1">
      <alignment horizontal="left" shrinkToFit="0" vertical="center" wrapText="1"/>
    </xf>
    <xf borderId="82" fillId="0" fontId="2" numFmtId="0" xfId="0" applyBorder="1" applyFont="1"/>
    <xf borderId="4" fillId="2" fontId="3" numFmtId="0" xfId="0" applyAlignment="1" applyBorder="1" applyFont="1">
      <alignment shrinkToFit="0" vertical="center" wrapText="1"/>
    </xf>
    <xf borderId="42" fillId="14" fontId="12" numFmtId="0" xfId="0" applyAlignment="1" applyBorder="1" applyFill="1" applyFont="1">
      <alignment vertical="center"/>
    </xf>
    <xf borderId="8" fillId="15" fontId="10" numFmtId="0" xfId="0" applyAlignment="1" applyBorder="1" applyFill="1" applyFont="1">
      <alignment horizontal="left" shrinkToFit="0" vertical="center" wrapText="1"/>
    </xf>
    <xf borderId="41" fillId="15" fontId="10" numFmtId="3" xfId="0" applyAlignment="1" applyBorder="1" applyFont="1" applyNumberFormat="1">
      <alignment horizontal="left" shrinkToFit="0" vertical="center" wrapText="1"/>
    </xf>
    <xf borderId="41" fillId="15" fontId="10" numFmtId="0" xfId="0" applyAlignment="1" applyBorder="1" applyFont="1">
      <alignment horizontal="left" shrinkToFit="0" vertical="center" wrapText="1"/>
    </xf>
    <xf borderId="43" fillId="15" fontId="10" numFmtId="0" xfId="0" applyAlignment="1" applyBorder="1" applyFont="1">
      <alignment horizontal="left" shrinkToFit="0" vertical="center" wrapText="1"/>
    </xf>
    <xf borderId="44" fillId="15" fontId="10" numFmtId="3" xfId="0" applyAlignment="1" applyBorder="1" applyFont="1" applyNumberFormat="1">
      <alignment horizontal="left" shrinkToFit="0" vertical="center" wrapText="1"/>
    </xf>
    <xf borderId="44" fillId="15" fontId="10" numFmtId="9" xfId="0" applyAlignment="1" applyBorder="1" applyFont="1" applyNumberFormat="1">
      <alignment horizontal="left" shrinkToFit="0" vertical="center" wrapText="1"/>
    </xf>
    <xf borderId="43" fillId="15" fontId="10" numFmtId="3" xfId="0" applyAlignment="1" applyBorder="1" applyFont="1" applyNumberFormat="1">
      <alignment horizontal="left" shrinkToFit="0" vertical="center" wrapText="1"/>
    </xf>
    <xf borderId="41" fillId="15" fontId="21" numFmtId="3" xfId="0" applyAlignment="1" applyBorder="1" applyFont="1" applyNumberFormat="1">
      <alignment horizontal="left" shrinkToFit="0" vertical="center" wrapText="1"/>
    </xf>
    <xf borderId="4" fillId="8" fontId="21" numFmtId="3" xfId="0" applyAlignment="1" applyBorder="1" applyFont="1" applyNumberFormat="1">
      <alignment horizontal="center" vertical="center"/>
    </xf>
    <xf borderId="40" fillId="15" fontId="10" numFmtId="0" xfId="0" applyAlignment="1" applyBorder="1" applyFont="1">
      <alignment horizontal="left" shrinkToFit="0" vertical="center" wrapText="1"/>
    </xf>
    <xf borderId="40" fillId="15" fontId="10" numFmtId="9" xfId="0" applyAlignment="1" applyBorder="1" applyFont="1" applyNumberFormat="1">
      <alignment horizontal="left" shrinkToFit="0" vertical="center" wrapText="1"/>
    </xf>
    <xf borderId="41" fillId="15" fontId="10" numFmtId="9" xfId="0" applyAlignment="1" applyBorder="1" applyFont="1" applyNumberFormat="1">
      <alignment horizontal="left" shrinkToFit="0" vertical="center" wrapText="1"/>
    </xf>
    <xf borderId="40" fillId="15" fontId="10" numFmtId="3" xfId="0" applyAlignment="1" applyBorder="1" applyFont="1" applyNumberFormat="1">
      <alignment horizontal="left" shrinkToFit="0" vertical="center" wrapText="1"/>
    </xf>
    <xf borderId="8" fillId="15" fontId="10" numFmtId="3" xfId="0" applyAlignment="1" applyBorder="1" applyFont="1" applyNumberFormat="1">
      <alignment horizontal="left" shrinkToFit="0" vertical="center" wrapText="1"/>
    </xf>
    <xf borderId="44" fillId="15" fontId="10" numFmtId="0" xfId="0" applyAlignment="1" applyBorder="1" applyFont="1">
      <alignment horizontal="left" shrinkToFit="0" vertical="center" wrapText="1"/>
    </xf>
    <xf borderId="8" fillId="15" fontId="22" numFmtId="3" xfId="0" applyAlignment="1" applyBorder="1" applyFont="1" applyNumberFormat="1">
      <alignment horizontal="left" shrinkToFit="0" vertical="center" wrapText="1"/>
    </xf>
    <xf borderId="43" fillId="15" fontId="10" numFmtId="9" xfId="0" applyAlignment="1" applyBorder="1" applyFont="1" applyNumberFormat="1">
      <alignment horizontal="left" shrinkToFit="0" vertical="center" wrapText="1"/>
    </xf>
    <xf borderId="42" fillId="16" fontId="12" numFmtId="0" xfId="0" applyAlignment="1" applyBorder="1" applyFill="1" applyFont="1">
      <alignment vertical="center"/>
    </xf>
    <xf borderId="4" fillId="2" fontId="5" numFmtId="0" xfId="0" applyAlignment="1" applyBorder="1" applyFont="1">
      <alignment horizontal="left" vertical="center"/>
    </xf>
    <xf borderId="8" fillId="8" fontId="10" numFmtId="46" xfId="0" applyAlignment="1" applyBorder="1" applyFont="1" applyNumberFormat="1">
      <alignment horizontal="left" shrinkToFit="0" vertical="center" wrapText="1"/>
    </xf>
    <xf borderId="44" fillId="8" fontId="10" numFmtId="49" xfId="0" applyAlignment="1" applyBorder="1" applyFont="1" applyNumberFormat="1">
      <alignment horizontal="left" shrinkToFit="0" vertical="center" wrapText="1"/>
    </xf>
    <xf borderId="43" fillId="8" fontId="10" numFmtId="49" xfId="0" applyAlignment="1" applyBorder="1" applyFont="1" applyNumberFormat="1">
      <alignment horizontal="left" shrinkToFit="0" vertical="center" wrapText="1"/>
    </xf>
    <xf borderId="8" fillId="8" fontId="10" numFmtId="4" xfId="0" applyAlignment="1" applyBorder="1" applyFont="1" applyNumberFormat="1">
      <alignment horizontal="left" shrinkToFit="0" vertical="center" wrapText="1"/>
    </xf>
    <xf quotePrefix="1" borderId="8" fillId="8" fontId="10" numFmtId="0" xfId="0" applyAlignment="1" applyBorder="1" applyFont="1">
      <alignment horizontal="left" shrinkToFit="0" vertical="center" wrapText="1"/>
    </xf>
    <xf borderId="41" fillId="8" fontId="10" numFmtId="49" xfId="0" applyAlignment="1" applyBorder="1" applyFont="1" applyNumberFormat="1">
      <alignment horizontal="left" shrinkToFit="0" vertical="center" wrapText="1"/>
    </xf>
    <xf borderId="43" fillId="8" fontId="10" numFmtId="10" xfId="0" applyAlignment="1" applyBorder="1" applyFont="1" applyNumberFormat="1">
      <alignment horizontal="left" shrinkToFit="0" vertical="center" wrapText="1"/>
    </xf>
    <xf borderId="4" fillId="2" fontId="5" numFmtId="0" xfId="0" applyAlignment="1" applyBorder="1" applyFont="1">
      <alignment horizontal="center" vertical="center"/>
    </xf>
    <xf borderId="0" fillId="0" fontId="0" numFmtId="0" xfId="0" applyAlignment="1" applyFont="1">
      <alignment horizontal="left"/>
    </xf>
    <xf borderId="17" fillId="8" fontId="10" numFmtId="3" xfId="0" applyAlignment="1" applyBorder="1" applyFont="1" applyNumberFormat="1">
      <alignment horizontal="left" shrinkToFit="0" vertical="center" wrapText="1"/>
    </xf>
    <xf borderId="83"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3.png"/><Relationship Id="rId3"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428625</xdr:colOff>
      <xdr:row>0</xdr:row>
      <xdr:rowOff>38100</xdr:rowOff>
    </xdr:from>
    <xdr:ext cx="990600"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228600</xdr:colOff>
      <xdr:row>0</xdr:row>
      <xdr:rowOff>0</xdr:rowOff>
    </xdr:from>
    <xdr:ext cx="1114425"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762000</xdr:colOff>
      <xdr:row>0</xdr:row>
      <xdr:rowOff>38100</xdr:rowOff>
    </xdr:from>
    <xdr:ext cx="981075"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19050</xdr:colOff>
      <xdr:row>0</xdr:row>
      <xdr:rowOff>0</xdr:rowOff>
    </xdr:from>
    <xdr:ext cx="1104900"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790575</xdr:colOff>
      <xdr:row>0</xdr:row>
      <xdr:rowOff>95250</xdr:rowOff>
    </xdr:from>
    <xdr:ext cx="990600"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38100</xdr:colOff>
      <xdr:row>0</xdr:row>
      <xdr:rowOff>57150</xdr:rowOff>
    </xdr:from>
    <xdr:ext cx="1104900"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762000</xdr:colOff>
      <xdr:row>0</xdr:row>
      <xdr:rowOff>76200</xdr:rowOff>
    </xdr:from>
    <xdr:ext cx="981075"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28575</xdr:colOff>
      <xdr:row>0</xdr:row>
      <xdr:rowOff>38100</xdr:rowOff>
    </xdr:from>
    <xdr:ext cx="1104900"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800100</xdr:colOff>
      <xdr:row>0</xdr:row>
      <xdr:rowOff>57150</xdr:rowOff>
    </xdr:from>
    <xdr:ext cx="981075"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47625</xdr:colOff>
      <xdr:row>0</xdr:row>
      <xdr:rowOff>19050</xdr:rowOff>
    </xdr:from>
    <xdr:ext cx="1104900"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790575</xdr:colOff>
      <xdr:row>0</xdr:row>
      <xdr:rowOff>95250</xdr:rowOff>
    </xdr:from>
    <xdr:ext cx="990600"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38100</xdr:colOff>
      <xdr:row>0</xdr:row>
      <xdr:rowOff>57150</xdr:rowOff>
    </xdr:from>
    <xdr:ext cx="1104900"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790575</xdr:colOff>
      <xdr:row>0</xdr:row>
      <xdr:rowOff>95250</xdr:rowOff>
    </xdr:from>
    <xdr:ext cx="990600"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38100</xdr:colOff>
      <xdr:row>0</xdr:row>
      <xdr:rowOff>57150</xdr:rowOff>
    </xdr:from>
    <xdr:ext cx="1104900"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428625</xdr:colOff>
      <xdr:row>0</xdr:row>
      <xdr:rowOff>38100</xdr:rowOff>
    </xdr:from>
    <xdr:ext cx="990600"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228600</xdr:colOff>
      <xdr:row>0</xdr:row>
      <xdr:rowOff>0</xdr:rowOff>
    </xdr:from>
    <xdr:ext cx="1114425"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723900</xdr:colOff>
      <xdr:row>0</xdr:row>
      <xdr:rowOff>85725</xdr:rowOff>
    </xdr:from>
    <xdr:ext cx="981075"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904875</xdr:colOff>
      <xdr:row>0</xdr:row>
      <xdr:rowOff>38100</xdr:rowOff>
    </xdr:from>
    <xdr:ext cx="1114425"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666750</xdr:colOff>
      <xdr:row>0</xdr:row>
      <xdr:rowOff>104775</xdr:rowOff>
    </xdr:from>
    <xdr:ext cx="990600"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857250</xdr:colOff>
      <xdr:row>0</xdr:row>
      <xdr:rowOff>66675</xdr:rowOff>
    </xdr:from>
    <xdr:ext cx="1114425"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647700</xdr:colOff>
      <xdr:row>0</xdr:row>
      <xdr:rowOff>0</xdr:rowOff>
    </xdr:from>
    <xdr:ext cx="0" cy="1295400"/>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0" cy="137160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714375</xdr:colOff>
      <xdr:row>0</xdr:row>
      <xdr:rowOff>76200</xdr:rowOff>
    </xdr:from>
    <xdr:ext cx="981075"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895350</xdr:colOff>
      <xdr:row>0</xdr:row>
      <xdr:rowOff>38100</xdr:rowOff>
    </xdr:from>
    <xdr:ext cx="1114425" cy="657225"/>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714375</xdr:colOff>
      <xdr:row>0</xdr:row>
      <xdr:rowOff>76200</xdr:rowOff>
    </xdr:from>
    <xdr:ext cx="990600"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895350</xdr:colOff>
      <xdr:row>0</xdr:row>
      <xdr:rowOff>38100</xdr:rowOff>
    </xdr:from>
    <xdr:ext cx="1114425"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790575</xdr:colOff>
      <xdr:row>0</xdr:row>
      <xdr:rowOff>123825</xdr:rowOff>
    </xdr:from>
    <xdr:ext cx="990600"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38100</xdr:colOff>
      <xdr:row>0</xdr:row>
      <xdr:rowOff>76200</xdr:rowOff>
    </xdr:from>
    <xdr:ext cx="1104900"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790575</xdr:colOff>
      <xdr:row>0</xdr:row>
      <xdr:rowOff>85725</xdr:rowOff>
    </xdr:from>
    <xdr:ext cx="981075"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38100</xdr:colOff>
      <xdr:row>0</xdr:row>
      <xdr:rowOff>47625</xdr:rowOff>
    </xdr:from>
    <xdr:ext cx="1104900"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790575</xdr:colOff>
      <xdr:row>0</xdr:row>
      <xdr:rowOff>57150</xdr:rowOff>
    </xdr:from>
    <xdr:ext cx="990600" cy="638175"/>
    <xdr:pic>
      <xdr:nvPicPr>
        <xdr:cNvPr descr="logo final Ministerio de HAcienda-01"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38100</xdr:colOff>
      <xdr:row>0</xdr:row>
      <xdr:rowOff>19050</xdr:rowOff>
    </xdr:from>
    <xdr:ext cx="1104900" cy="657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4.43" defaultRowHeight="15.0"/>
  <cols>
    <col customWidth="1" min="1" max="1" width="8.29"/>
    <col customWidth="1" min="2" max="8" width="21.14"/>
    <col customWidth="1" min="9" max="9" width="23.0"/>
    <col customWidth="1" min="10" max="10" width="32.14"/>
    <col customWidth="1" min="11" max="11" width="24.14"/>
    <col customWidth="1" min="12" max="12" width="22.86"/>
    <col customWidth="1" min="13" max="13" width="16.29"/>
    <col customWidth="1" min="14" max="17" width="13.71"/>
    <col customWidth="1" min="18" max="18" width="25.0"/>
    <col customWidth="1" min="19" max="25" width="13.71"/>
    <col customWidth="1" min="26" max="26" width="25.86"/>
  </cols>
  <sheetData>
    <row r="1" ht="60.0" customHeight="1">
      <c r="A1" s="1" t="s">
        <v>0</v>
      </c>
      <c r="B1" s="2"/>
      <c r="C1" s="2"/>
      <c r="D1" s="2"/>
      <c r="E1" s="2"/>
      <c r="F1" s="2"/>
      <c r="G1" s="2"/>
      <c r="H1" s="2"/>
      <c r="I1" s="2"/>
      <c r="J1" s="2"/>
      <c r="K1" s="2"/>
      <c r="L1" s="2"/>
      <c r="M1" s="2"/>
      <c r="N1" s="2"/>
      <c r="O1" s="2"/>
      <c r="P1" s="2"/>
      <c r="Q1" s="2"/>
      <c r="R1" s="2"/>
      <c r="S1" s="2"/>
      <c r="T1" s="2"/>
      <c r="U1" s="2"/>
      <c r="V1" s="2"/>
      <c r="W1" s="2"/>
      <c r="X1" s="2"/>
      <c r="Y1" s="2"/>
      <c r="Z1" s="3"/>
    </row>
    <row r="2" ht="17.25" customHeight="1">
      <c r="A2" s="4" t="s">
        <v>1</v>
      </c>
      <c r="B2" s="2"/>
      <c r="C2" s="2"/>
      <c r="D2" s="2"/>
      <c r="E2" s="2"/>
      <c r="F2" s="3"/>
      <c r="G2" s="5"/>
      <c r="H2" s="6" t="s">
        <v>2</v>
      </c>
      <c r="I2" s="2"/>
      <c r="J2" s="2"/>
      <c r="K2" s="2"/>
      <c r="L2" s="2"/>
      <c r="M2" s="2"/>
      <c r="N2" s="2"/>
      <c r="O2" s="2"/>
      <c r="P2" s="2"/>
      <c r="Q2" s="2"/>
      <c r="R2" s="2"/>
      <c r="S2" s="2"/>
      <c r="T2" s="2"/>
      <c r="U2" s="2"/>
      <c r="V2" s="2"/>
      <c r="W2" s="2"/>
      <c r="X2" s="2"/>
      <c r="Y2" s="2"/>
      <c r="Z2" s="3"/>
    </row>
    <row r="3" ht="17.25" customHeight="1">
      <c r="A3" s="4" t="s">
        <v>3</v>
      </c>
      <c r="B3" s="2"/>
      <c r="C3" s="2"/>
      <c r="D3" s="2"/>
      <c r="E3" s="2"/>
      <c r="F3" s="3"/>
      <c r="G3" s="5"/>
      <c r="H3" s="6" t="s">
        <v>4</v>
      </c>
      <c r="I3" s="2"/>
      <c r="J3" s="2"/>
      <c r="K3" s="2"/>
      <c r="L3" s="2"/>
      <c r="M3" s="2"/>
      <c r="N3" s="2"/>
      <c r="O3" s="2"/>
      <c r="P3" s="2"/>
      <c r="Q3" s="2"/>
      <c r="R3" s="2"/>
      <c r="S3" s="2"/>
      <c r="T3" s="2"/>
      <c r="U3" s="2"/>
      <c r="V3" s="2"/>
      <c r="W3" s="2"/>
      <c r="X3" s="2"/>
      <c r="Y3" s="2"/>
      <c r="Z3" s="3"/>
    </row>
    <row r="4" ht="17.25" customHeight="1">
      <c r="A4" s="4" t="s">
        <v>5</v>
      </c>
      <c r="B4" s="2"/>
      <c r="C4" s="2"/>
      <c r="D4" s="2"/>
      <c r="E4" s="2"/>
      <c r="F4" s="3"/>
      <c r="G4" s="5"/>
      <c r="H4" s="6" t="s">
        <v>6</v>
      </c>
      <c r="I4" s="2"/>
      <c r="J4" s="2"/>
      <c r="K4" s="2"/>
      <c r="L4" s="2"/>
      <c r="M4" s="2"/>
      <c r="N4" s="2"/>
      <c r="O4" s="2"/>
      <c r="P4" s="2"/>
      <c r="Q4" s="2"/>
      <c r="R4" s="2"/>
      <c r="S4" s="2"/>
      <c r="T4" s="2"/>
      <c r="U4" s="2"/>
      <c r="V4" s="2"/>
      <c r="W4" s="2"/>
      <c r="X4" s="2"/>
      <c r="Y4" s="2"/>
      <c r="Z4" s="3"/>
    </row>
    <row r="5" ht="17.25" customHeight="1">
      <c r="A5" s="4" t="s">
        <v>7</v>
      </c>
      <c r="B5" s="2"/>
      <c r="C5" s="2"/>
      <c r="D5" s="2"/>
      <c r="E5" s="2"/>
      <c r="F5" s="3"/>
      <c r="G5" s="5"/>
      <c r="H5" s="7" t="s">
        <v>4</v>
      </c>
      <c r="I5" s="2"/>
      <c r="J5" s="2"/>
      <c r="K5" s="2"/>
      <c r="L5" s="2"/>
      <c r="M5" s="2"/>
      <c r="N5" s="2"/>
      <c r="O5" s="2"/>
      <c r="P5" s="2"/>
      <c r="Q5" s="2"/>
      <c r="R5" s="2"/>
      <c r="S5" s="2"/>
      <c r="T5" s="2"/>
      <c r="U5" s="2"/>
      <c r="V5" s="2"/>
      <c r="W5" s="2"/>
      <c r="X5" s="2"/>
      <c r="Y5" s="2"/>
      <c r="Z5" s="3"/>
    </row>
    <row r="6" ht="17.25" customHeight="1">
      <c r="A6" s="8" t="s">
        <v>8</v>
      </c>
      <c r="B6" s="2"/>
      <c r="C6" s="2"/>
      <c r="D6" s="2"/>
      <c r="E6" s="2"/>
      <c r="F6" s="2"/>
      <c r="G6" s="2"/>
      <c r="H6" s="2"/>
      <c r="I6" s="2"/>
      <c r="J6" s="2"/>
      <c r="K6" s="2"/>
      <c r="L6" s="2"/>
      <c r="M6" s="2"/>
      <c r="N6" s="2"/>
      <c r="O6" s="2"/>
      <c r="P6" s="2"/>
      <c r="Q6" s="3"/>
      <c r="R6" s="5"/>
      <c r="S6" s="9"/>
      <c r="T6" s="5"/>
      <c r="U6" s="5"/>
      <c r="V6" s="5"/>
      <c r="W6" s="5"/>
      <c r="X6" s="5"/>
      <c r="Y6" s="5"/>
      <c r="Z6" s="5"/>
    </row>
    <row r="7" ht="58.5" customHeight="1">
      <c r="A7" s="10" t="s">
        <v>9</v>
      </c>
      <c r="B7" s="11"/>
      <c r="C7" s="11"/>
      <c r="D7" s="11"/>
      <c r="E7" s="11"/>
      <c r="F7" s="11"/>
      <c r="G7" s="11"/>
      <c r="H7" s="11"/>
      <c r="I7" s="11"/>
      <c r="J7" s="12"/>
      <c r="K7" s="13" t="s">
        <v>10</v>
      </c>
      <c r="L7" s="11"/>
      <c r="M7" s="11"/>
      <c r="N7" s="11"/>
      <c r="O7" s="11"/>
      <c r="P7" s="11"/>
      <c r="Q7" s="11"/>
      <c r="R7" s="11"/>
      <c r="S7" s="11"/>
      <c r="T7" s="11"/>
      <c r="U7" s="11"/>
      <c r="V7" s="11"/>
      <c r="W7" s="11"/>
      <c r="X7" s="11"/>
      <c r="Y7" s="11"/>
      <c r="Z7" s="12"/>
    </row>
    <row r="8" ht="34.5" customHeight="1">
      <c r="A8" s="14" t="s">
        <v>11</v>
      </c>
      <c r="B8" s="15" t="s">
        <v>12</v>
      </c>
      <c r="C8" s="14" t="s">
        <v>13</v>
      </c>
      <c r="D8" s="14" t="s">
        <v>14</v>
      </c>
      <c r="E8" s="14" t="s">
        <v>15</v>
      </c>
      <c r="F8" s="14" t="s">
        <v>16</v>
      </c>
      <c r="G8" s="14" t="s">
        <v>17</v>
      </c>
      <c r="H8" s="14" t="s">
        <v>18</v>
      </c>
      <c r="I8" s="14" t="s">
        <v>19</v>
      </c>
      <c r="J8" s="14" t="s">
        <v>20</v>
      </c>
      <c r="K8" s="16" t="s">
        <v>21</v>
      </c>
      <c r="L8" s="16" t="s">
        <v>22</v>
      </c>
      <c r="M8" s="17" t="s">
        <v>23</v>
      </c>
      <c r="N8" s="18"/>
      <c r="O8" s="17" t="s">
        <v>24</v>
      </c>
      <c r="P8" s="19"/>
      <c r="Q8" s="20"/>
      <c r="R8" s="16" t="s">
        <v>25</v>
      </c>
      <c r="S8" s="16" t="s">
        <v>26</v>
      </c>
      <c r="T8" s="21" t="s">
        <v>27</v>
      </c>
      <c r="U8" s="22"/>
      <c r="V8" s="23"/>
      <c r="W8" s="24"/>
      <c r="X8" s="21" t="s">
        <v>28</v>
      </c>
      <c r="Y8" s="23"/>
      <c r="Z8" s="16" t="s">
        <v>29</v>
      </c>
    </row>
    <row r="9" ht="17.25" customHeight="1">
      <c r="A9" s="25"/>
      <c r="B9" s="26"/>
      <c r="C9" s="25"/>
      <c r="D9" s="25"/>
      <c r="E9" s="25"/>
      <c r="F9" s="25"/>
      <c r="G9" s="25"/>
      <c r="H9" s="25"/>
      <c r="I9" s="25"/>
      <c r="J9" s="25"/>
      <c r="K9" s="25"/>
      <c r="L9" s="25"/>
      <c r="M9" s="27" t="s">
        <v>30</v>
      </c>
      <c r="N9" s="28" t="s">
        <v>31</v>
      </c>
      <c r="O9" s="16" t="s">
        <v>32</v>
      </c>
      <c r="P9" s="29" t="s">
        <v>31</v>
      </c>
      <c r="Q9" s="30"/>
      <c r="R9" s="25"/>
      <c r="S9" s="25"/>
      <c r="T9" s="31"/>
      <c r="V9" s="32"/>
      <c r="W9" s="33"/>
      <c r="X9" s="34"/>
      <c r="Y9" s="35"/>
      <c r="Z9" s="25"/>
    </row>
    <row r="10" ht="17.25" customHeight="1">
      <c r="A10" s="25"/>
      <c r="B10" s="26"/>
      <c r="C10" s="25"/>
      <c r="D10" s="25"/>
      <c r="E10" s="25"/>
      <c r="F10" s="25"/>
      <c r="G10" s="25"/>
      <c r="H10" s="25"/>
      <c r="I10" s="25"/>
      <c r="J10" s="25"/>
      <c r="K10" s="25"/>
      <c r="L10" s="25"/>
      <c r="M10" s="27"/>
      <c r="N10" s="27"/>
      <c r="O10" s="25"/>
      <c r="P10" s="36" t="s">
        <v>33</v>
      </c>
      <c r="Q10" s="37" t="s">
        <v>34</v>
      </c>
      <c r="R10" s="25"/>
      <c r="S10" s="25"/>
      <c r="T10" s="34"/>
      <c r="U10" s="38"/>
      <c r="V10" s="35"/>
      <c r="W10" s="39"/>
      <c r="X10" s="16" t="s">
        <v>35</v>
      </c>
      <c r="Y10" s="36" t="s">
        <v>36</v>
      </c>
      <c r="Z10" s="25"/>
    </row>
    <row r="11" ht="17.25" customHeight="1">
      <c r="A11" s="25"/>
      <c r="B11" s="26"/>
      <c r="C11" s="25"/>
      <c r="D11" s="25"/>
      <c r="E11" s="25"/>
      <c r="F11" s="25"/>
      <c r="G11" s="25"/>
      <c r="H11" s="25"/>
      <c r="I11" s="25"/>
      <c r="J11" s="25"/>
      <c r="K11" s="25"/>
      <c r="L11" s="25"/>
      <c r="M11" s="27"/>
      <c r="N11" s="27"/>
      <c r="O11" s="25"/>
      <c r="P11" s="25"/>
      <c r="Q11" s="33"/>
      <c r="R11" s="25"/>
      <c r="S11" s="25"/>
      <c r="T11" s="40">
        <v>2020.0</v>
      </c>
      <c r="U11" s="41"/>
      <c r="V11" s="42"/>
      <c r="W11" s="40"/>
      <c r="X11" s="25"/>
      <c r="Y11" s="25"/>
      <c r="Z11" s="25"/>
    </row>
    <row r="12" ht="17.25" customHeight="1">
      <c r="A12" s="43"/>
      <c r="B12" s="44"/>
      <c r="C12" s="43"/>
      <c r="D12" s="43"/>
      <c r="E12" s="43"/>
      <c r="F12" s="43"/>
      <c r="G12" s="43"/>
      <c r="H12" s="43"/>
      <c r="I12" s="43"/>
      <c r="J12" s="43"/>
      <c r="K12" s="43"/>
      <c r="L12" s="43"/>
      <c r="M12" s="45"/>
      <c r="N12" s="45"/>
      <c r="O12" s="43"/>
      <c r="P12" s="43"/>
      <c r="Q12" s="39"/>
      <c r="R12" s="43"/>
      <c r="S12" s="43"/>
      <c r="T12" s="46" t="s">
        <v>37</v>
      </c>
      <c r="U12" s="47">
        <v>2021.0</v>
      </c>
      <c r="V12" s="48">
        <v>2022.0</v>
      </c>
      <c r="W12" s="46">
        <v>2023.0</v>
      </c>
      <c r="X12" s="43"/>
      <c r="Y12" s="43"/>
      <c r="Z12" s="43"/>
    </row>
    <row r="13" ht="163.5" customHeight="1">
      <c r="A13" s="49" t="s">
        <v>38</v>
      </c>
      <c r="B13" s="49" t="s">
        <v>39</v>
      </c>
      <c r="C13" s="49" t="s">
        <v>40</v>
      </c>
      <c r="D13" s="49" t="s">
        <v>41</v>
      </c>
      <c r="E13" s="49" t="s">
        <v>42</v>
      </c>
      <c r="F13" s="49" t="s">
        <v>43</v>
      </c>
      <c r="G13" s="49">
        <v>0.193</v>
      </c>
      <c r="H13" s="49" t="s">
        <v>44</v>
      </c>
      <c r="I13" s="49" t="s">
        <v>45</v>
      </c>
      <c r="J13" s="49" t="s">
        <v>46</v>
      </c>
      <c r="K13" s="49" t="s">
        <v>47</v>
      </c>
      <c r="L13" s="49" t="s">
        <v>48</v>
      </c>
      <c r="M13" s="49" t="s">
        <v>49</v>
      </c>
      <c r="N13" s="49">
        <v>350000.0</v>
      </c>
      <c r="O13" s="49" t="s">
        <v>50</v>
      </c>
      <c r="P13" s="50">
        <v>192000.0</v>
      </c>
      <c r="Q13" s="49">
        <v>158000.0</v>
      </c>
      <c r="R13" s="49" t="s">
        <v>43</v>
      </c>
      <c r="S13" s="50">
        <v>0.193</v>
      </c>
      <c r="T13" s="49">
        <v>25.0</v>
      </c>
      <c r="U13" s="49">
        <v>30.0</v>
      </c>
      <c r="V13" s="49">
        <v>35.0</v>
      </c>
      <c r="W13" s="49"/>
      <c r="X13" s="49">
        <v>538.0</v>
      </c>
      <c r="Y13" s="49" t="s">
        <v>51</v>
      </c>
      <c r="Z13" s="49" t="s">
        <v>52</v>
      </c>
    </row>
    <row r="14" ht="157.5" customHeight="1">
      <c r="A14" s="49"/>
      <c r="B14" s="49"/>
      <c r="C14" s="49"/>
      <c r="D14" s="49"/>
      <c r="E14" s="49"/>
      <c r="F14" s="49" t="s">
        <v>53</v>
      </c>
      <c r="G14" s="49">
        <v>0.22</v>
      </c>
      <c r="H14" s="49" t="s">
        <v>54</v>
      </c>
      <c r="I14" s="49" t="s">
        <v>55</v>
      </c>
      <c r="J14" s="49"/>
      <c r="K14" s="49"/>
      <c r="L14" s="49"/>
      <c r="M14" s="49"/>
      <c r="N14" s="49"/>
      <c r="O14" s="49"/>
      <c r="P14" s="50"/>
      <c r="Q14" s="49"/>
      <c r="R14" s="49"/>
      <c r="S14" s="50"/>
      <c r="T14" s="49"/>
      <c r="U14" s="49"/>
      <c r="V14" s="49"/>
      <c r="W14" s="49"/>
      <c r="X14" s="49"/>
      <c r="Y14" s="49"/>
      <c r="Z14" s="49"/>
    </row>
    <row r="15" ht="103.5" customHeight="1">
      <c r="A15" s="49"/>
      <c r="B15" s="49"/>
      <c r="C15" s="49"/>
      <c r="D15" s="49"/>
      <c r="E15" s="49"/>
      <c r="F15" s="49" t="s">
        <v>56</v>
      </c>
      <c r="G15" s="49">
        <v>0.17</v>
      </c>
      <c r="H15" s="49" t="s">
        <v>57</v>
      </c>
      <c r="I15" s="49" t="s">
        <v>58</v>
      </c>
      <c r="J15" s="49"/>
      <c r="K15" s="49"/>
      <c r="L15" s="49"/>
      <c r="M15" s="49"/>
      <c r="N15" s="49"/>
      <c r="O15" s="49"/>
      <c r="P15" s="50"/>
      <c r="Q15" s="49"/>
      <c r="R15" s="49"/>
      <c r="S15" s="50"/>
      <c r="T15" s="49"/>
      <c r="U15" s="49"/>
      <c r="V15" s="49"/>
      <c r="W15" s="49"/>
      <c r="X15" s="49"/>
      <c r="Y15" s="49"/>
      <c r="Z15" s="49"/>
    </row>
    <row r="16" ht="153.75" customHeight="1">
      <c r="A16" s="49"/>
      <c r="B16" s="49"/>
      <c r="C16" s="49"/>
      <c r="D16" s="49"/>
      <c r="E16" s="49"/>
      <c r="F16" s="49" t="s">
        <v>59</v>
      </c>
      <c r="G16" s="49">
        <v>0.15</v>
      </c>
      <c r="H16" s="49" t="s">
        <v>60</v>
      </c>
      <c r="I16" s="49" t="s">
        <v>61</v>
      </c>
      <c r="J16" s="49"/>
      <c r="K16" s="49"/>
      <c r="L16" s="49"/>
      <c r="M16" s="49"/>
      <c r="N16" s="49"/>
      <c r="O16" s="49"/>
      <c r="P16" s="50"/>
      <c r="Q16" s="49"/>
      <c r="R16" s="49"/>
      <c r="S16" s="50"/>
      <c r="T16" s="49"/>
      <c r="U16" s="49"/>
      <c r="V16" s="49"/>
      <c r="W16" s="49"/>
      <c r="X16" s="49"/>
      <c r="Y16" s="49"/>
      <c r="Z16" s="49"/>
    </row>
    <row r="17" ht="122.25" customHeight="1">
      <c r="A17" s="49"/>
      <c r="B17" s="49"/>
      <c r="C17" s="49"/>
      <c r="D17" s="49"/>
      <c r="E17" s="49"/>
      <c r="F17" s="49" t="s">
        <v>62</v>
      </c>
      <c r="G17" s="49">
        <v>0.18</v>
      </c>
      <c r="H17" s="49" t="s">
        <v>63</v>
      </c>
      <c r="I17" s="49" t="s">
        <v>64</v>
      </c>
      <c r="J17" s="49"/>
      <c r="K17" s="49"/>
      <c r="L17" s="49"/>
      <c r="M17" s="49"/>
      <c r="N17" s="49"/>
      <c r="O17" s="49"/>
      <c r="P17" s="50"/>
      <c r="Q17" s="49"/>
      <c r="R17" s="49"/>
      <c r="S17" s="50"/>
      <c r="T17" s="49"/>
      <c r="U17" s="49"/>
      <c r="V17" s="49"/>
      <c r="W17" s="49"/>
      <c r="X17" s="49"/>
      <c r="Y17" s="49"/>
      <c r="Z17" s="49"/>
    </row>
    <row r="18" ht="106.5" customHeight="1">
      <c r="A18" s="49"/>
      <c r="B18" s="49"/>
      <c r="C18" s="49"/>
      <c r="D18" s="49"/>
      <c r="E18" s="49"/>
      <c r="F18" s="49" t="s">
        <v>65</v>
      </c>
      <c r="G18" s="49">
        <v>0.11</v>
      </c>
      <c r="H18" s="49" t="s">
        <v>66</v>
      </c>
      <c r="I18" s="49" t="s">
        <v>67</v>
      </c>
      <c r="J18" s="49"/>
      <c r="K18" s="49"/>
      <c r="L18" s="49"/>
      <c r="M18" s="49"/>
      <c r="N18" s="49"/>
      <c r="O18" s="49"/>
      <c r="P18" s="50"/>
      <c r="Q18" s="49"/>
      <c r="R18" s="49"/>
      <c r="S18" s="50"/>
      <c r="T18" s="49"/>
      <c r="U18" s="49"/>
      <c r="V18" s="49"/>
      <c r="W18" s="49"/>
      <c r="X18" s="49"/>
      <c r="Y18" s="49"/>
      <c r="Z18" s="49"/>
    </row>
    <row r="19" ht="132.0" customHeight="1">
      <c r="A19" s="49"/>
      <c r="B19" s="49"/>
      <c r="C19" s="49"/>
      <c r="D19" s="49"/>
      <c r="E19" s="49"/>
      <c r="F19" s="49" t="s">
        <v>68</v>
      </c>
      <c r="G19" s="49">
        <v>0.11</v>
      </c>
      <c r="H19" s="49" t="s">
        <v>66</v>
      </c>
      <c r="I19" s="49" t="s">
        <v>69</v>
      </c>
      <c r="J19" s="49"/>
      <c r="K19" s="49"/>
      <c r="L19" s="49"/>
      <c r="M19" s="49"/>
      <c r="N19" s="49"/>
      <c r="O19" s="49"/>
      <c r="P19" s="50"/>
      <c r="Q19" s="49"/>
      <c r="R19" s="49"/>
      <c r="S19" s="50"/>
      <c r="T19" s="49"/>
      <c r="U19" s="49"/>
      <c r="V19" s="49"/>
      <c r="W19" s="49"/>
      <c r="X19" s="49"/>
      <c r="Y19" s="49"/>
      <c r="Z19" s="49"/>
    </row>
    <row r="20" ht="122.25" customHeight="1">
      <c r="A20" s="49"/>
      <c r="B20" s="49"/>
      <c r="C20" s="49"/>
      <c r="D20" s="49"/>
      <c r="E20" s="49" t="s">
        <v>70</v>
      </c>
      <c r="F20" s="49" t="s">
        <v>71</v>
      </c>
      <c r="G20" s="49">
        <v>0.34</v>
      </c>
      <c r="H20" s="49" t="s">
        <v>72</v>
      </c>
      <c r="I20" s="49" t="s">
        <v>45</v>
      </c>
      <c r="J20" s="49" t="s">
        <v>70</v>
      </c>
      <c r="K20" s="49"/>
      <c r="L20" s="49"/>
      <c r="M20" s="49"/>
      <c r="N20" s="49"/>
      <c r="O20" s="49"/>
      <c r="P20" s="50"/>
      <c r="Q20" s="49"/>
      <c r="R20" s="49" t="s">
        <v>71</v>
      </c>
      <c r="S20" s="50">
        <v>0.34</v>
      </c>
      <c r="T20" s="49">
        <v>29.0</v>
      </c>
      <c r="U20" s="49">
        <v>27.0</v>
      </c>
      <c r="V20" s="49">
        <v>25.0</v>
      </c>
      <c r="W20" s="49"/>
      <c r="X20" s="49">
        <v>415.0</v>
      </c>
      <c r="Y20" s="49" t="s">
        <v>51</v>
      </c>
      <c r="Z20" s="49" t="s">
        <v>73</v>
      </c>
    </row>
    <row r="21" ht="148.5" customHeight="1">
      <c r="A21" s="49"/>
      <c r="B21" s="49"/>
      <c r="C21" s="49"/>
      <c r="D21" s="49"/>
      <c r="E21" s="49"/>
      <c r="F21" s="49" t="s">
        <v>74</v>
      </c>
      <c r="G21" s="49">
        <v>0.37</v>
      </c>
      <c r="H21" s="49" t="s">
        <v>75</v>
      </c>
      <c r="I21" s="49" t="s">
        <v>55</v>
      </c>
      <c r="J21" s="49"/>
      <c r="K21" s="49"/>
      <c r="L21" s="49"/>
      <c r="M21" s="49"/>
      <c r="N21" s="49"/>
      <c r="O21" s="49"/>
      <c r="P21" s="50"/>
      <c r="Q21" s="49"/>
      <c r="R21" s="49"/>
      <c r="S21" s="50"/>
      <c r="T21" s="49"/>
      <c r="U21" s="49"/>
      <c r="V21" s="49"/>
      <c r="W21" s="49"/>
      <c r="X21" s="49"/>
      <c r="Y21" s="49"/>
      <c r="Z21" s="49"/>
    </row>
    <row r="22" ht="126.0" customHeight="1">
      <c r="A22" s="49"/>
      <c r="B22" s="49"/>
      <c r="C22" s="49"/>
      <c r="D22" s="49"/>
      <c r="E22" s="49"/>
      <c r="F22" s="49" t="s">
        <v>76</v>
      </c>
      <c r="G22" s="49">
        <v>0.35</v>
      </c>
      <c r="H22" s="49" t="s">
        <v>77</v>
      </c>
      <c r="I22" s="49" t="s">
        <v>58</v>
      </c>
      <c r="J22" s="49"/>
      <c r="K22" s="49"/>
      <c r="L22" s="49"/>
      <c r="M22" s="49"/>
      <c r="N22" s="49"/>
      <c r="O22" s="49"/>
      <c r="P22" s="50"/>
      <c r="Q22" s="49"/>
      <c r="R22" s="49"/>
      <c r="S22" s="50"/>
      <c r="T22" s="49"/>
      <c r="U22" s="49"/>
      <c r="V22" s="49"/>
      <c r="W22" s="49"/>
      <c r="X22" s="49"/>
      <c r="Y22" s="49"/>
      <c r="Z22" s="49"/>
    </row>
    <row r="23" ht="150.0" customHeight="1">
      <c r="A23" s="49"/>
      <c r="B23" s="49"/>
      <c r="C23" s="49"/>
      <c r="D23" s="49"/>
      <c r="E23" s="49"/>
      <c r="F23" s="49" t="s">
        <v>78</v>
      </c>
      <c r="G23" s="49">
        <v>0.32</v>
      </c>
      <c r="H23" s="49" t="s">
        <v>79</v>
      </c>
      <c r="I23" s="49" t="s">
        <v>61</v>
      </c>
      <c r="J23" s="49"/>
      <c r="K23" s="49"/>
      <c r="L23" s="49"/>
      <c r="M23" s="49"/>
      <c r="N23" s="49"/>
      <c r="O23" s="49"/>
      <c r="P23" s="50"/>
      <c r="Q23" s="49"/>
      <c r="R23" s="49"/>
      <c r="S23" s="50"/>
      <c r="T23" s="49"/>
      <c r="U23" s="49"/>
      <c r="V23" s="49"/>
      <c r="W23" s="49"/>
      <c r="X23" s="49"/>
      <c r="Y23" s="49"/>
      <c r="Z23" s="49"/>
    </row>
    <row r="24" ht="147.75" customHeight="1">
      <c r="A24" s="49"/>
      <c r="B24" s="49"/>
      <c r="C24" s="49"/>
      <c r="D24" s="49"/>
      <c r="E24" s="49"/>
      <c r="F24" s="49" t="s">
        <v>80</v>
      </c>
      <c r="G24" s="49">
        <v>0.27</v>
      </c>
      <c r="H24" s="49" t="s">
        <v>81</v>
      </c>
      <c r="I24" s="49" t="s">
        <v>64</v>
      </c>
      <c r="J24" s="49"/>
      <c r="K24" s="49"/>
      <c r="L24" s="49"/>
      <c r="M24" s="49"/>
      <c r="N24" s="49"/>
      <c r="O24" s="49"/>
      <c r="P24" s="50"/>
      <c r="Q24" s="49"/>
      <c r="R24" s="49"/>
      <c r="S24" s="50"/>
      <c r="T24" s="49"/>
      <c r="U24" s="49"/>
      <c r="V24" s="49"/>
      <c r="W24" s="49"/>
      <c r="X24" s="49"/>
      <c r="Y24" s="49"/>
      <c r="Z24" s="49"/>
    </row>
    <row r="25" ht="138.0" customHeight="1">
      <c r="A25" s="49"/>
      <c r="B25" s="49"/>
      <c r="C25" s="49"/>
      <c r="D25" s="49"/>
      <c r="E25" s="49"/>
      <c r="F25" s="49" t="s">
        <v>82</v>
      </c>
      <c r="G25" s="49">
        <v>0.22</v>
      </c>
      <c r="H25" s="49" t="s">
        <v>83</v>
      </c>
      <c r="I25" s="49" t="s">
        <v>84</v>
      </c>
      <c r="J25" s="49"/>
      <c r="K25" s="49"/>
      <c r="L25" s="49"/>
      <c r="M25" s="49"/>
      <c r="N25" s="49"/>
      <c r="O25" s="49"/>
      <c r="P25" s="50"/>
      <c r="Q25" s="49"/>
      <c r="R25" s="49"/>
      <c r="S25" s="50"/>
      <c r="T25" s="49"/>
      <c r="U25" s="49"/>
      <c r="V25" s="49"/>
      <c r="W25" s="49"/>
      <c r="X25" s="49"/>
      <c r="Y25" s="49"/>
      <c r="Z25" s="49"/>
    </row>
    <row r="26" ht="134.25" customHeight="1">
      <c r="A26" s="49"/>
      <c r="B26" s="49"/>
      <c r="C26" s="49"/>
      <c r="D26" s="49"/>
      <c r="E26" s="49"/>
      <c r="F26" s="49" t="s">
        <v>85</v>
      </c>
      <c r="G26" s="49">
        <v>0.35</v>
      </c>
      <c r="H26" s="49" t="s">
        <v>86</v>
      </c>
      <c r="I26" s="49" t="s">
        <v>87</v>
      </c>
      <c r="J26" s="49"/>
      <c r="K26" s="49"/>
      <c r="L26" s="49"/>
      <c r="M26" s="49"/>
      <c r="N26" s="49"/>
      <c r="O26" s="49"/>
      <c r="P26" s="50"/>
      <c r="Q26" s="49"/>
      <c r="R26" s="49"/>
      <c r="S26" s="50"/>
      <c r="T26" s="49"/>
      <c r="U26" s="49"/>
      <c r="V26" s="49"/>
      <c r="W26" s="49"/>
      <c r="X26" s="49"/>
      <c r="Y26" s="49"/>
      <c r="Z26" s="49"/>
    </row>
    <row r="27" ht="133.5" customHeight="1">
      <c r="A27" s="49"/>
      <c r="B27" s="49"/>
      <c r="C27" s="49"/>
      <c r="D27" s="49"/>
      <c r="E27" s="49"/>
      <c r="F27" s="49" t="s">
        <v>88</v>
      </c>
      <c r="G27" s="49">
        <v>0.3</v>
      </c>
      <c r="H27" s="49" t="s">
        <v>89</v>
      </c>
      <c r="I27" s="49" t="s">
        <v>45</v>
      </c>
      <c r="J27" s="49" t="s">
        <v>70</v>
      </c>
      <c r="K27" s="49"/>
      <c r="L27" s="49"/>
      <c r="M27" s="49"/>
      <c r="N27" s="49"/>
      <c r="O27" s="49"/>
      <c r="P27" s="50"/>
      <c r="Q27" s="49"/>
      <c r="R27" s="49" t="s">
        <v>88</v>
      </c>
      <c r="S27" s="50">
        <v>0.3</v>
      </c>
      <c r="T27" s="49">
        <v>28.0</v>
      </c>
      <c r="U27" s="49">
        <v>26.0</v>
      </c>
      <c r="V27" s="49">
        <v>25.0</v>
      </c>
      <c r="W27" s="49"/>
      <c r="X27" s="49">
        <v>415.0</v>
      </c>
      <c r="Y27" s="49" t="s">
        <v>51</v>
      </c>
      <c r="Z27" s="49" t="s">
        <v>90</v>
      </c>
    </row>
    <row r="28" ht="147.75" customHeight="1">
      <c r="A28" s="49"/>
      <c r="B28" s="49"/>
      <c r="C28" s="49"/>
      <c r="D28" s="49"/>
      <c r="E28" s="49"/>
      <c r="F28" s="49" t="s">
        <v>91</v>
      </c>
      <c r="G28" s="49">
        <v>0.31</v>
      </c>
      <c r="H28" s="49" t="s">
        <v>92</v>
      </c>
      <c r="I28" s="49" t="s">
        <v>55</v>
      </c>
      <c r="J28" s="49"/>
      <c r="K28" s="49"/>
      <c r="L28" s="49"/>
      <c r="M28" s="49"/>
      <c r="N28" s="49"/>
      <c r="O28" s="49"/>
      <c r="P28" s="50"/>
      <c r="Q28" s="49"/>
      <c r="R28" s="49"/>
      <c r="S28" s="50"/>
      <c r="T28" s="49"/>
      <c r="U28" s="49"/>
      <c r="V28" s="49"/>
      <c r="W28" s="49"/>
      <c r="X28" s="49"/>
      <c r="Y28" s="49"/>
      <c r="Z28" s="49"/>
    </row>
    <row r="29" ht="151.5" customHeight="1">
      <c r="A29" s="49"/>
      <c r="B29" s="49"/>
      <c r="C29" s="49"/>
      <c r="D29" s="49"/>
      <c r="E29" s="49"/>
      <c r="F29" s="49" t="s">
        <v>93</v>
      </c>
      <c r="G29" s="49">
        <v>0.27</v>
      </c>
      <c r="H29" s="49" t="s">
        <v>94</v>
      </c>
      <c r="I29" s="49" t="s">
        <v>95</v>
      </c>
      <c r="J29" s="49"/>
      <c r="K29" s="49"/>
      <c r="L29" s="49"/>
      <c r="M29" s="49"/>
      <c r="N29" s="49"/>
      <c r="O29" s="49"/>
      <c r="P29" s="50"/>
      <c r="Q29" s="49"/>
      <c r="R29" s="49"/>
      <c r="S29" s="50"/>
      <c r="T29" s="49"/>
      <c r="U29" s="49"/>
      <c r="V29" s="49"/>
      <c r="W29" s="49"/>
      <c r="X29" s="49"/>
      <c r="Y29" s="49"/>
      <c r="Z29" s="49"/>
    </row>
    <row r="30" ht="133.5" customHeight="1">
      <c r="A30" s="49"/>
      <c r="B30" s="49"/>
      <c r="C30" s="49"/>
      <c r="D30" s="49"/>
      <c r="E30" s="49"/>
      <c r="F30" s="49" t="s">
        <v>96</v>
      </c>
      <c r="G30" s="49">
        <v>0.31</v>
      </c>
      <c r="H30" s="49" t="s">
        <v>97</v>
      </c>
      <c r="I30" s="49" t="s">
        <v>61</v>
      </c>
      <c r="J30" s="49"/>
      <c r="K30" s="49"/>
      <c r="L30" s="49"/>
      <c r="M30" s="49"/>
      <c r="N30" s="49"/>
      <c r="O30" s="49"/>
      <c r="P30" s="50"/>
      <c r="Q30" s="49"/>
      <c r="R30" s="49"/>
      <c r="S30" s="50"/>
      <c r="T30" s="49"/>
      <c r="U30" s="49"/>
      <c r="V30" s="49"/>
      <c r="W30" s="49"/>
      <c r="X30" s="49"/>
      <c r="Y30" s="49"/>
      <c r="Z30" s="49"/>
    </row>
    <row r="31" ht="121.5" customHeight="1">
      <c r="A31" s="49"/>
      <c r="B31" s="49"/>
      <c r="C31" s="49"/>
      <c r="D31" s="49"/>
      <c r="E31" s="49"/>
      <c r="F31" s="49" t="s">
        <v>98</v>
      </c>
      <c r="G31" s="49">
        <v>0.32</v>
      </c>
      <c r="H31" s="49" t="s">
        <v>99</v>
      </c>
      <c r="I31" s="49" t="s">
        <v>64</v>
      </c>
      <c r="J31" s="49"/>
      <c r="K31" s="49"/>
      <c r="L31" s="49"/>
      <c r="M31" s="49"/>
      <c r="N31" s="49"/>
      <c r="O31" s="49"/>
      <c r="P31" s="50"/>
      <c r="Q31" s="49"/>
      <c r="R31" s="49"/>
      <c r="S31" s="50"/>
      <c r="T31" s="49"/>
      <c r="U31" s="49"/>
      <c r="V31" s="49"/>
      <c r="W31" s="49"/>
      <c r="X31" s="49"/>
      <c r="Y31" s="49"/>
      <c r="Z31" s="49"/>
    </row>
    <row r="32" ht="134.25" customHeight="1">
      <c r="A32" s="49"/>
      <c r="B32" s="49"/>
      <c r="C32" s="49"/>
      <c r="D32" s="49"/>
      <c r="E32" s="49"/>
      <c r="F32" s="49" t="s">
        <v>100</v>
      </c>
      <c r="G32" s="49">
        <v>0.39</v>
      </c>
      <c r="H32" s="49" t="s">
        <v>101</v>
      </c>
      <c r="I32" s="49" t="s">
        <v>102</v>
      </c>
      <c r="J32" s="49"/>
      <c r="K32" s="49"/>
      <c r="L32" s="49"/>
      <c r="M32" s="49"/>
      <c r="N32" s="49"/>
      <c r="O32" s="49"/>
      <c r="P32" s="50"/>
      <c r="Q32" s="49"/>
      <c r="R32" s="49"/>
      <c r="S32" s="50"/>
      <c r="T32" s="49"/>
      <c r="U32" s="49"/>
      <c r="V32" s="49"/>
      <c r="W32" s="49"/>
      <c r="X32" s="49"/>
      <c r="Y32" s="49"/>
      <c r="Z32" s="49"/>
    </row>
    <row r="33" ht="149.25" customHeight="1">
      <c r="A33" s="49"/>
      <c r="B33" s="49"/>
      <c r="C33" s="49"/>
      <c r="D33" s="49"/>
      <c r="E33" s="49"/>
      <c r="F33" s="49" t="s">
        <v>103</v>
      </c>
      <c r="G33" s="49">
        <v>0.26</v>
      </c>
      <c r="H33" s="49" t="s">
        <v>104</v>
      </c>
      <c r="I33" s="49" t="s">
        <v>105</v>
      </c>
      <c r="J33" s="49"/>
      <c r="K33" s="49"/>
      <c r="L33" s="49"/>
      <c r="M33" s="49"/>
      <c r="N33" s="49"/>
      <c r="O33" s="49"/>
      <c r="P33" s="50"/>
      <c r="Q33" s="49"/>
      <c r="R33" s="49"/>
      <c r="S33" s="50"/>
      <c r="T33" s="49"/>
      <c r="U33" s="49"/>
      <c r="V33" s="49"/>
      <c r="W33" s="49"/>
      <c r="X33" s="49"/>
      <c r="Y33" s="49"/>
      <c r="Z33" s="49"/>
    </row>
    <row r="34" ht="151.5" customHeight="1">
      <c r="A34" s="49"/>
      <c r="B34" s="49"/>
      <c r="C34" s="49"/>
      <c r="D34" s="49"/>
      <c r="E34" s="49" t="s">
        <v>70</v>
      </c>
      <c r="F34" s="49" t="s">
        <v>106</v>
      </c>
      <c r="G34" s="49">
        <v>0.35</v>
      </c>
      <c r="H34" s="49" t="s">
        <v>107</v>
      </c>
      <c r="I34" s="49" t="s">
        <v>45</v>
      </c>
      <c r="J34" s="49" t="s">
        <v>70</v>
      </c>
      <c r="K34" s="49"/>
      <c r="L34" s="49"/>
      <c r="M34" s="49"/>
      <c r="N34" s="49"/>
      <c r="O34" s="49"/>
      <c r="P34" s="50"/>
      <c r="Q34" s="49"/>
      <c r="R34" s="49" t="s">
        <v>106</v>
      </c>
      <c r="S34" s="50">
        <v>0.35</v>
      </c>
      <c r="T34" s="49">
        <v>33.0</v>
      </c>
      <c r="U34" s="49">
        <v>32.0</v>
      </c>
      <c r="V34" s="49">
        <v>30.0</v>
      </c>
      <c r="W34" s="49"/>
      <c r="X34" s="49">
        <v>415.0</v>
      </c>
      <c r="Y34" s="49" t="s">
        <v>51</v>
      </c>
      <c r="Z34" s="49" t="s">
        <v>108</v>
      </c>
    </row>
    <row r="35" ht="125.25" customHeight="1">
      <c r="A35" s="49"/>
      <c r="B35" s="49"/>
      <c r="C35" s="49"/>
      <c r="D35" s="49"/>
      <c r="E35" s="49"/>
      <c r="F35" s="49" t="s">
        <v>109</v>
      </c>
      <c r="G35" s="49">
        <v>0.32</v>
      </c>
      <c r="H35" s="49" t="s">
        <v>110</v>
      </c>
      <c r="I35" s="49" t="s">
        <v>55</v>
      </c>
      <c r="J35" s="49"/>
      <c r="K35" s="49"/>
      <c r="L35" s="49"/>
      <c r="M35" s="49"/>
      <c r="N35" s="49"/>
      <c r="O35" s="49"/>
      <c r="P35" s="50"/>
      <c r="Q35" s="49"/>
      <c r="R35" s="49"/>
      <c r="S35" s="50"/>
      <c r="T35" s="49"/>
      <c r="U35" s="49"/>
      <c r="V35" s="49"/>
      <c r="W35" s="49"/>
      <c r="X35" s="49"/>
      <c r="Y35" s="49"/>
      <c r="Z35" s="49"/>
    </row>
    <row r="36" ht="147.75" customHeight="1">
      <c r="A36" s="49"/>
      <c r="B36" s="49"/>
      <c r="C36" s="49"/>
      <c r="D36" s="49"/>
      <c r="E36" s="49"/>
      <c r="F36" s="49" t="s">
        <v>111</v>
      </c>
      <c r="G36" s="49">
        <v>0.37</v>
      </c>
      <c r="H36" s="49" t="s">
        <v>112</v>
      </c>
      <c r="I36" s="49" t="s">
        <v>95</v>
      </c>
      <c r="J36" s="49"/>
      <c r="K36" s="49"/>
      <c r="L36" s="49"/>
      <c r="M36" s="49"/>
      <c r="N36" s="49"/>
      <c r="O36" s="49"/>
      <c r="P36" s="50"/>
      <c r="Q36" s="49"/>
      <c r="R36" s="49"/>
      <c r="S36" s="50"/>
      <c r="T36" s="49"/>
      <c r="U36" s="49"/>
      <c r="V36" s="49"/>
      <c r="W36" s="49"/>
      <c r="X36" s="49"/>
      <c r="Y36" s="49"/>
      <c r="Z36" s="49"/>
    </row>
    <row r="37" ht="102.0" customHeight="1">
      <c r="A37" s="49"/>
      <c r="B37" s="49"/>
      <c r="C37" s="49"/>
      <c r="D37" s="49"/>
      <c r="E37" s="49"/>
      <c r="F37" s="49" t="s">
        <v>113</v>
      </c>
      <c r="G37" s="49">
        <v>0.39</v>
      </c>
      <c r="H37" s="49" t="s">
        <v>101</v>
      </c>
      <c r="I37" s="49" t="s">
        <v>61</v>
      </c>
      <c r="J37" s="49"/>
      <c r="K37" s="49"/>
      <c r="L37" s="49"/>
      <c r="M37" s="49"/>
      <c r="N37" s="49"/>
      <c r="O37" s="49"/>
      <c r="P37" s="50"/>
      <c r="Q37" s="49"/>
      <c r="R37" s="49"/>
      <c r="S37" s="50"/>
      <c r="T37" s="49"/>
      <c r="U37" s="49"/>
      <c r="V37" s="49"/>
      <c r="W37" s="49"/>
      <c r="X37" s="49"/>
      <c r="Y37" s="49"/>
      <c r="Z37" s="49"/>
    </row>
    <row r="38" ht="171.75" customHeight="1">
      <c r="A38" s="49"/>
      <c r="B38" s="49"/>
      <c r="C38" s="49"/>
      <c r="D38" s="49"/>
      <c r="E38" s="49"/>
      <c r="F38" s="49" t="s">
        <v>114</v>
      </c>
      <c r="G38" s="49">
        <v>0.44</v>
      </c>
      <c r="H38" s="49" t="s">
        <v>115</v>
      </c>
      <c r="I38" s="49" t="s">
        <v>116</v>
      </c>
      <c r="J38" s="49"/>
      <c r="K38" s="49"/>
      <c r="L38" s="49"/>
      <c r="M38" s="49"/>
      <c r="N38" s="49"/>
      <c r="O38" s="49"/>
      <c r="P38" s="50"/>
      <c r="Q38" s="49"/>
      <c r="R38" s="49"/>
      <c r="S38" s="50"/>
      <c r="T38" s="49"/>
      <c r="U38" s="49"/>
      <c r="V38" s="49"/>
      <c r="W38" s="49"/>
      <c r="X38" s="49"/>
      <c r="Y38" s="49"/>
      <c r="Z38" s="49"/>
    </row>
    <row r="39" ht="124.5" customHeight="1">
      <c r="A39" s="49"/>
      <c r="B39" s="49"/>
      <c r="C39" s="49"/>
      <c r="D39" s="49"/>
      <c r="E39" s="49"/>
      <c r="F39" s="49" t="s">
        <v>117</v>
      </c>
      <c r="G39" s="49">
        <v>0.39</v>
      </c>
      <c r="H39" s="49" t="s">
        <v>101</v>
      </c>
      <c r="I39" s="49" t="s">
        <v>118</v>
      </c>
      <c r="J39" s="49"/>
      <c r="K39" s="49"/>
      <c r="L39" s="49"/>
      <c r="M39" s="49"/>
      <c r="N39" s="49"/>
      <c r="O39" s="49"/>
      <c r="P39" s="50"/>
      <c r="Q39" s="49"/>
      <c r="R39" s="49"/>
      <c r="S39" s="50"/>
      <c r="T39" s="49"/>
      <c r="U39" s="49"/>
      <c r="V39" s="49"/>
      <c r="W39" s="49"/>
      <c r="X39" s="49"/>
      <c r="Y39" s="49"/>
      <c r="Z39" s="49"/>
    </row>
    <row r="40" ht="120.75" customHeight="1">
      <c r="A40" s="49"/>
      <c r="B40" s="49"/>
      <c r="C40" s="49"/>
      <c r="D40" s="49"/>
      <c r="E40" s="49"/>
      <c r="F40" s="49" t="s">
        <v>119</v>
      </c>
      <c r="G40" s="49">
        <v>0.33</v>
      </c>
      <c r="H40" s="49" t="s">
        <v>120</v>
      </c>
      <c r="I40" s="49" t="s">
        <v>121</v>
      </c>
      <c r="J40" s="49"/>
      <c r="K40" s="49"/>
      <c r="L40" s="49"/>
      <c r="M40" s="49"/>
      <c r="N40" s="49"/>
      <c r="O40" s="49"/>
      <c r="P40" s="50"/>
      <c r="Q40" s="49"/>
      <c r="R40" s="49"/>
      <c r="S40" s="50"/>
      <c r="T40" s="49"/>
      <c r="U40" s="49"/>
      <c r="V40" s="49"/>
      <c r="W40" s="49"/>
      <c r="X40" s="49"/>
      <c r="Y40" s="49"/>
      <c r="Z40" s="49"/>
    </row>
    <row r="41" ht="99.75" customHeight="1">
      <c r="A41" s="49"/>
      <c r="B41" s="49"/>
      <c r="C41" s="49"/>
      <c r="D41" s="49"/>
      <c r="E41" s="49"/>
      <c r="F41" s="49"/>
      <c r="G41" s="49"/>
      <c r="H41" s="49"/>
      <c r="I41" s="49"/>
      <c r="J41" s="49"/>
      <c r="K41" s="49"/>
      <c r="L41" s="49" t="s">
        <v>122</v>
      </c>
      <c r="M41" s="49" t="s">
        <v>123</v>
      </c>
      <c r="N41" s="49">
        <v>7122.0</v>
      </c>
      <c r="O41" s="49" t="s">
        <v>124</v>
      </c>
      <c r="P41" s="50" t="s">
        <v>125</v>
      </c>
      <c r="Q41" s="49" t="s">
        <v>125</v>
      </c>
      <c r="R41" s="49" t="s">
        <v>126</v>
      </c>
      <c r="S41" s="50">
        <v>91.0</v>
      </c>
      <c r="T41" s="49">
        <v>92.0</v>
      </c>
      <c r="U41" s="49">
        <v>93.0</v>
      </c>
      <c r="V41" s="49">
        <v>94.0</v>
      </c>
      <c r="W41" s="49">
        <v>94.0</v>
      </c>
      <c r="X41" s="49">
        <v>57.0</v>
      </c>
      <c r="Y41" s="49" t="s">
        <v>127</v>
      </c>
      <c r="Z41" s="49" t="s">
        <v>128</v>
      </c>
    </row>
    <row r="42" ht="119.25" customHeight="1">
      <c r="A42" s="49"/>
      <c r="B42" s="49"/>
      <c r="C42" s="49"/>
      <c r="D42" s="49"/>
      <c r="E42" s="49"/>
      <c r="F42" s="49"/>
      <c r="G42" s="49"/>
      <c r="H42" s="49"/>
      <c r="I42" s="49"/>
      <c r="J42" s="49"/>
      <c r="K42" s="49"/>
      <c r="L42" s="49"/>
      <c r="M42" s="49"/>
      <c r="N42" s="49"/>
      <c r="O42" s="49"/>
      <c r="P42" s="50"/>
      <c r="Q42" s="49"/>
      <c r="R42" s="49" t="s">
        <v>129</v>
      </c>
      <c r="S42" s="50">
        <v>56.0</v>
      </c>
      <c r="T42" s="49">
        <v>57.0</v>
      </c>
      <c r="U42" s="49">
        <v>58.0</v>
      </c>
      <c r="V42" s="49">
        <v>59.0</v>
      </c>
      <c r="W42" s="49">
        <v>59.0</v>
      </c>
      <c r="X42" s="49">
        <v>57.0</v>
      </c>
      <c r="Y42" s="49" t="s">
        <v>127</v>
      </c>
      <c r="Z42" s="49" t="s">
        <v>130</v>
      </c>
    </row>
    <row r="43" ht="137.25" customHeight="1">
      <c r="A43" s="49"/>
      <c r="B43" s="49"/>
      <c r="C43" s="49"/>
      <c r="D43" s="49"/>
      <c r="E43" s="49"/>
      <c r="F43" s="49"/>
      <c r="G43" s="49"/>
      <c r="H43" s="49"/>
      <c r="I43" s="49"/>
      <c r="J43" s="49"/>
      <c r="K43" s="49"/>
      <c r="L43" s="49"/>
      <c r="M43" s="49"/>
      <c r="N43" s="49"/>
      <c r="O43" s="49"/>
      <c r="P43" s="50"/>
      <c r="Q43" s="49"/>
      <c r="R43" s="49" t="s">
        <v>131</v>
      </c>
      <c r="S43" s="50">
        <v>100.0</v>
      </c>
      <c r="T43" s="49">
        <v>100.0</v>
      </c>
      <c r="U43" s="49">
        <v>100.0</v>
      </c>
      <c r="V43" s="49">
        <v>100.0</v>
      </c>
      <c r="W43" s="49">
        <v>100.0</v>
      </c>
      <c r="X43" s="49">
        <v>42.0</v>
      </c>
      <c r="Y43" s="49" t="s">
        <v>127</v>
      </c>
      <c r="Z43" s="49" t="s">
        <v>132</v>
      </c>
    </row>
    <row r="44" ht="186.75" customHeight="1">
      <c r="A44" s="49"/>
      <c r="B44" s="49"/>
      <c r="C44" s="49"/>
      <c r="D44" s="49"/>
      <c r="E44" s="49"/>
      <c r="F44" s="49"/>
      <c r="G44" s="49"/>
      <c r="H44" s="49"/>
      <c r="I44" s="49"/>
      <c r="J44" s="49" t="s">
        <v>133</v>
      </c>
      <c r="K44" s="49"/>
      <c r="L44" s="49" t="s">
        <v>134</v>
      </c>
      <c r="M44" s="49" t="s">
        <v>135</v>
      </c>
      <c r="N44" s="49">
        <v>180000.0</v>
      </c>
      <c r="O44" s="49" t="s">
        <v>136</v>
      </c>
      <c r="P44" s="50">
        <v>110000.0</v>
      </c>
      <c r="Q44" s="49">
        <v>70000.0</v>
      </c>
      <c r="R44" s="49" t="s">
        <v>137</v>
      </c>
      <c r="S44" s="50" t="s">
        <v>138</v>
      </c>
      <c r="T44" s="49">
        <v>35000.0</v>
      </c>
      <c r="U44" s="49">
        <v>36000.0</v>
      </c>
      <c r="V44" s="49">
        <v>37000.0</v>
      </c>
      <c r="W44" s="49">
        <v>38000.0</v>
      </c>
      <c r="X44" s="49">
        <v>92.5</v>
      </c>
      <c r="Y44" s="49" t="s">
        <v>127</v>
      </c>
      <c r="Z44" s="49" t="s">
        <v>139</v>
      </c>
    </row>
    <row r="45" ht="114.75" customHeight="1">
      <c r="A45" s="49"/>
      <c r="B45" s="49"/>
      <c r="C45" s="49"/>
      <c r="D45" s="49"/>
      <c r="E45" s="49"/>
      <c r="F45" s="49"/>
      <c r="G45" s="49"/>
      <c r="H45" s="49"/>
      <c r="I45" s="49"/>
      <c r="J45" s="49"/>
      <c r="K45" s="49"/>
      <c r="L45" s="49"/>
      <c r="M45" s="49" t="s">
        <v>140</v>
      </c>
      <c r="N45" s="49">
        <v>15000.0</v>
      </c>
      <c r="O45" s="49" t="s">
        <v>136</v>
      </c>
      <c r="P45" s="50" t="s">
        <v>125</v>
      </c>
      <c r="Q45" s="49" t="s">
        <v>125</v>
      </c>
      <c r="R45" s="49"/>
      <c r="S45" s="50"/>
      <c r="T45" s="49"/>
      <c r="U45" s="49"/>
      <c r="V45" s="49"/>
      <c r="W45" s="49"/>
      <c r="X45" s="49"/>
      <c r="Y45" s="49"/>
      <c r="Z45" s="49"/>
    </row>
    <row r="46" ht="125.25" customHeight="1">
      <c r="A46" s="49"/>
      <c r="B46" s="49"/>
      <c r="C46" s="49"/>
      <c r="D46" s="49"/>
      <c r="E46" s="49"/>
      <c r="F46" s="49"/>
      <c r="G46" s="49"/>
      <c r="H46" s="49"/>
      <c r="I46" s="49"/>
      <c r="J46" s="49" t="s">
        <v>141</v>
      </c>
      <c r="K46" s="49" t="s">
        <v>142</v>
      </c>
      <c r="L46" s="49" t="s">
        <v>143</v>
      </c>
      <c r="M46" s="49" t="s">
        <v>144</v>
      </c>
      <c r="N46" s="49">
        <v>26.0</v>
      </c>
      <c r="O46" s="49" t="s">
        <v>145</v>
      </c>
      <c r="P46" s="50" t="s">
        <v>146</v>
      </c>
      <c r="Q46" s="49" t="s">
        <v>146</v>
      </c>
      <c r="R46" s="49" t="s">
        <v>147</v>
      </c>
      <c r="S46" s="50">
        <v>95.6</v>
      </c>
      <c r="T46" s="49">
        <v>90.0</v>
      </c>
      <c r="U46" s="49">
        <v>90.0</v>
      </c>
      <c r="V46" s="49">
        <v>90.0</v>
      </c>
      <c r="W46" s="49">
        <v>90.0</v>
      </c>
      <c r="X46" s="49">
        <v>137.0</v>
      </c>
      <c r="Y46" s="49" t="s">
        <v>148</v>
      </c>
      <c r="Z46" s="49" t="s">
        <v>149</v>
      </c>
    </row>
    <row r="47" ht="200.25" customHeight="1">
      <c r="A47" s="49"/>
      <c r="B47" s="49"/>
      <c r="C47" s="49"/>
      <c r="D47" s="49"/>
      <c r="E47" s="49"/>
      <c r="F47" s="49"/>
      <c r="G47" s="49"/>
      <c r="H47" s="49"/>
      <c r="I47" s="49"/>
      <c r="J47" s="49"/>
      <c r="K47" s="49"/>
      <c r="L47" s="49"/>
      <c r="M47" s="49"/>
      <c r="N47" s="49"/>
      <c r="O47" s="49"/>
      <c r="P47" s="50"/>
      <c r="Q47" s="49"/>
      <c r="R47" s="49" t="s">
        <v>150</v>
      </c>
      <c r="S47" s="50">
        <v>1.0</v>
      </c>
      <c r="T47" s="49">
        <v>4.0</v>
      </c>
      <c r="U47" s="49">
        <v>4.0</v>
      </c>
      <c r="V47" s="49">
        <v>4.0</v>
      </c>
      <c r="W47" s="49">
        <v>4.0</v>
      </c>
      <c r="X47" s="49">
        <v>77.0</v>
      </c>
      <c r="Y47" s="49" t="s">
        <v>148</v>
      </c>
      <c r="Z47" s="49" t="s">
        <v>151</v>
      </c>
    </row>
    <row r="48" ht="237.0" customHeight="1">
      <c r="A48" s="49" t="s">
        <v>152</v>
      </c>
      <c r="B48" s="49" t="s">
        <v>39</v>
      </c>
      <c r="C48" s="49" t="s">
        <v>40</v>
      </c>
      <c r="D48" s="49" t="s">
        <v>153</v>
      </c>
      <c r="E48" s="49" t="s">
        <v>154</v>
      </c>
      <c r="F48" s="49" t="s">
        <v>155</v>
      </c>
      <c r="G48" s="49" t="s">
        <v>156</v>
      </c>
      <c r="H48" s="49" t="s">
        <v>157</v>
      </c>
      <c r="I48" s="49" t="s">
        <v>45</v>
      </c>
      <c r="J48" s="49" t="s">
        <v>158</v>
      </c>
      <c r="K48" s="49" t="s">
        <v>159</v>
      </c>
      <c r="L48" s="49" t="s">
        <v>160</v>
      </c>
      <c r="M48" s="49" t="s">
        <v>161</v>
      </c>
      <c r="N48" s="49">
        <v>14617.0</v>
      </c>
      <c r="O48" s="49" t="s">
        <v>162</v>
      </c>
      <c r="P48" s="50">
        <v>7308.5</v>
      </c>
      <c r="Q48" s="49">
        <v>7308.5</v>
      </c>
      <c r="R48" s="49" t="s">
        <v>163</v>
      </c>
      <c r="S48" s="50" t="s">
        <v>164</v>
      </c>
      <c r="T48" s="49">
        <v>50.0</v>
      </c>
      <c r="U48" s="49">
        <v>70.0</v>
      </c>
      <c r="V48" s="49">
        <v>100.0</v>
      </c>
      <c r="W48" s="49"/>
      <c r="X48" s="49" t="s">
        <v>165</v>
      </c>
      <c r="Y48" s="49" t="s">
        <v>148</v>
      </c>
      <c r="Z48" s="49" t="s">
        <v>166</v>
      </c>
    </row>
    <row r="49" ht="146.25" customHeight="1">
      <c r="A49" s="49"/>
      <c r="B49" s="49"/>
      <c r="C49" s="49"/>
      <c r="D49" s="49"/>
      <c r="E49" s="49"/>
      <c r="F49" s="49" t="s">
        <v>167</v>
      </c>
      <c r="G49" s="49">
        <v>0.0</v>
      </c>
      <c r="H49" s="49" t="s">
        <v>168</v>
      </c>
      <c r="I49" s="49" t="s">
        <v>45</v>
      </c>
      <c r="J49" s="49"/>
      <c r="K49" s="49"/>
      <c r="L49" s="49"/>
      <c r="M49" s="49"/>
      <c r="N49" s="49"/>
      <c r="O49" s="49"/>
      <c r="P49" s="50"/>
      <c r="Q49" s="49"/>
      <c r="R49" s="49" t="s">
        <v>167</v>
      </c>
      <c r="S49" s="50">
        <v>0.0</v>
      </c>
      <c r="T49" s="49">
        <v>3120.0</v>
      </c>
      <c r="U49" s="49">
        <v>4050.0</v>
      </c>
      <c r="V49" s="49">
        <v>5430.0</v>
      </c>
      <c r="W49" s="49"/>
      <c r="X49" s="49" t="s">
        <v>169</v>
      </c>
      <c r="Y49" s="49" t="s">
        <v>170</v>
      </c>
      <c r="Z49" s="49" t="s">
        <v>171</v>
      </c>
    </row>
    <row r="50" ht="295.5" customHeight="1">
      <c r="A50" s="49"/>
      <c r="B50" s="49"/>
      <c r="C50" s="49"/>
      <c r="D50" s="49"/>
      <c r="E50" s="49"/>
      <c r="F50" s="49" t="s">
        <v>172</v>
      </c>
      <c r="G50" s="49" t="s">
        <v>173</v>
      </c>
      <c r="H50" s="49" t="s">
        <v>174</v>
      </c>
      <c r="I50" s="49" t="s">
        <v>45</v>
      </c>
      <c r="J50" s="49"/>
      <c r="K50" s="49"/>
      <c r="L50" s="49" t="s">
        <v>175</v>
      </c>
      <c r="M50" s="49" t="s">
        <v>176</v>
      </c>
      <c r="N50" s="49">
        <v>8000.0</v>
      </c>
      <c r="O50" s="49" t="s">
        <v>177</v>
      </c>
      <c r="P50" s="50">
        <v>4000.0</v>
      </c>
      <c r="Q50" s="49">
        <v>4000.0</v>
      </c>
      <c r="R50" s="49" t="s">
        <v>172</v>
      </c>
      <c r="S50" s="50" t="s">
        <v>173</v>
      </c>
      <c r="T50" s="49">
        <v>20.0</v>
      </c>
      <c r="U50" s="49">
        <v>25.0</v>
      </c>
      <c r="V50" s="49">
        <v>30.0</v>
      </c>
      <c r="W50" s="49"/>
      <c r="X50" s="49" t="s">
        <v>165</v>
      </c>
      <c r="Y50" s="49" t="s">
        <v>148</v>
      </c>
      <c r="Z50" s="49" t="s">
        <v>178</v>
      </c>
    </row>
    <row r="51" ht="117.75" customHeight="1">
      <c r="A51" s="49"/>
      <c r="B51" s="49"/>
      <c r="C51" s="49"/>
      <c r="D51" s="49"/>
      <c r="E51" s="49"/>
      <c r="F51" s="49" t="s">
        <v>179</v>
      </c>
      <c r="G51" s="49">
        <v>84.07638888888889</v>
      </c>
      <c r="H51" s="49" t="s">
        <v>180</v>
      </c>
      <c r="I51" s="49" t="s">
        <v>45</v>
      </c>
      <c r="J51" s="49"/>
      <c r="K51" s="49"/>
      <c r="L51" s="49"/>
      <c r="M51" s="49"/>
      <c r="N51" s="49"/>
      <c r="O51" s="49"/>
      <c r="P51" s="50"/>
      <c r="Q51" s="49"/>
      <c r="R51" s="49" t="s">
        <v>181</v>
      </c>
      <c r="S51" s="50">
        <v>50.0</v>
      </c>
      <c r="T51" s="50">
        <v>80.0</v>
      </c>
      <c r="U51" s="50">
        <v>80.0</v>
      </c>
      <c r="V51" s="50">
        <v>80.0</v>
      </c>
      <c r="W51" s="50">
        <v>80.0</v>
      </c>
      <c r="X51" s="50">
        <v>24.2</v>
      </c>
      <c r="Y51" s="49" t="s">
        <v>148</v>
      </c>
      <c r="Z51" s="49" t="s">
        <v>182</v>
      </c>
    </row>
    <row r="52" ht="127.5" customHeight="1">
      <c r="A52" s="49" t="s">
        <v>183</v>
      </c>
      <c r="B52" s="49" t="s">
        <v>184</v>
      </c>
      <c r="C52" s="49" t="s">
        <v>185</v>
      </c>
      <c r="D52" s="49" t="s">
        <v>186</v>
      </c>
      <c r="E52" s="49" t="s">
        <v>187</v>
      </c>
      <c r="F52" s="49" t="s">
        <v>188</v>
      </c>
      <c r="G52" s="49" t="s">
        <v>138</v>
      </c>
      <c r="H52" s="49" t="s">
        <v>189</v>
      </c>
      <c r="I52" s="49" t="s">
        <v>45</v>
      </c>
      <c r="J52" s="49" t="s">
        <v>187</v>
      </c>
      <c r="K52" s="49" t="s">
        <v>190</v>
      </c>
      <c r="L52" s="49" t="s">
        <v>191</v>
      </c>
      <c r="M52" s="49" t="s">
        <v>192</v>
      </c>
      <c r="N52" s="49">
        <v>1833.0</v>
      </c>
      <c r="O52" s="49" t="s">
        <v>193</v>
      </c>
      <c r="P52" s="50">
        <v>916.0</v>
      </c>
      <c r="Q52" s="49">
        <v>916.0</v>
      </c>
      <c r="R52" s="49" t="s">
        <v>194</v>
      </c>
      <c r="S52" s="50" t="s">
        <v>138</v>
      </c>
      <c r="T52" s="50">
        <v>10.0</v>
      </c>
      <c r="U52" s="50">
        <v>10.0</v>
      </c>
      <c r="V52" s="50">
        <v>10.0</v>
      </c>
      <c r="W52" s="50"/>
      <c r="X52" s="50">
        <v>250.0</v>
      </c>
      <c r="Y52" s="49" t="s">
        <v>195</v>
      </c>
      <c r="Z52" s="49" t="s">
        <v>196</v>
      </c>
    </row>
    <row r="53" ht="374.25" customHeight="1">
      <c r="A53" s="49" t="s">
        <v>197</v>
      </c>
      <c r="B53" s="49" t="s">
        <v>184</v>
      </c>
      <c r="C53" s="49" t="s">
        <v>185</v>
      </c>
      <c r="D53" s="49" t="s">
        <v>198</v>
      </c>
      <c r="E53" s="49" t="s">
        <v>199</v>
      </c>
      <c r="F53" s="49" t="s">
        <v>200</v>
      </c>
      <c r="G53" s="49" t="s">
        <v>201</v>
      </c>
      <c r="H53" s="49" t="s">
        <v>202</v>
      </c>
      <c r="I53" s="49" t="s">
        <v>45</v>
      </c>
      <c r="J53" s="49" t="s">
        <v>203</v>
      </c>
      <c r="K53" s="49" t="s">
        <v>204</v>
      </c>
      <c r="L53" s="49" t="s">
        <v>205</v>
      </c>
      <c r="M53" s="49" t="s">
        <v>206</v>
      </c>
      <c r="N53" s="49">
        <v>6000.0</v>
      </c>
      <c r="O53" s="49" t="s">
        <v>207</v>
      </c>
      <c r="P53" s="50">
        <v>3000.0</v>
      </c>
      <c r="Q53" s="49">
        <v>3000.0</v>
      </c>
      <c r="R53" s="49" t="s">
        <v>208</v>
      </c>
      <c r="S53" s="50">
        <v>130.0</v>
      </c>
      <c r="T53" s="49">
        <v>170.0</v>
      </c>
      <c r="U53" s="49"/>
      <c r="V53" s="49"/>
      <c r="W53" s="49"/>
      <c r="X53" s="49">
        <v>27.0</v>
      </c>
      <c r="Y53" s="49" t="s">
        <v>209</v>
      </c>
      <c r="Z53" s="49" t="s">
        <v>210</v>
      </c>
    </row>
    <row r="54" ht="116.25" customHeight="1">
      <c r="A54" s="49"/>
      <c r="B54" s="49"/>
      <c r="C54" s="49"/>
      <c r="D54" s="49"/>
      <c r="E54" s="49"/>
      <c r="F54" s="49"/>
      <c r="G54" s="49"/>
      <c r="H54" s="49"/>
      <c r="I54" s="49"/>
      <c r="J54" s="49" t="s">
        <v>211</v>
      </c>
      <c r="K54" s="49" t="s">
        <v>212</v>
      </c>
      <c r="L54" s="49" t="s">
        <v>213</v>
      </c>
      <c r="M54" s="49" t="s">
        <v>214</v>
      </c>
      <c r="N54" s="49">
        <v>500.0</v>
      </c>
      <c r="O54" s="49" t="s">
        <v>215</v>
      </c>
      <c r="P54" s="50" t="s">
        <v>125</v>
      </c>
      <c r="Q54" s="49" t="s">
        <v>125</v>
      </c>
      <c r="R54" s="49" t="s">
        <v>216</v>
      </c>
      <c r="S54" s="50">
        <v>75.0</v>
      </c>
      <c r="T54" s="49">
        <v>80.0</v>
      </c>
      <c r="U54" s="49">
        <v>80.0</v>
      </c>
      <c r="V54" s="49">
        <v>80.0</v>
      </c>
      <c r="W54" s="49">
        <v>80.0</v>
      </c>
      <c r="X54" s="49">
        <v>295.4</v>
      </c>
      <c r="Y54" s="49" t="s">
        <v>51</v>
      </c>
      <c r="Z54" s="49" t="s">
        <v>217</v>
      </c>
    </row>
    <row r="55" ht="198.0" customHeight="1">
      <c r="A55" s="49"/>
      <c r="B55" s="49"/>
      <c r="C55" s="49"/>
      <c r="D55" s="49"/>
      <c r="E55" s="49"/>
      <c r="F55" s="49"/>
      <c r="G55" s="49"/>
      <c r="H55" s="49"/>
      <c r="I55" s="49"/>
      <c r="J55" s="49" t="s">
        <v>211</v>
      </c>
      <c r="K55" s="49" t="s">
        <v>218</v>
      </c>
      <c r="L55" s="49" t="s">
        <v>219</v>
      </c>
      <c r="M55" s="49" t="s">
        <v>220</v>
      </c>
      <c r="N55" s="49">
        <v>11200.0</v>
      </c>
      <c r="O55" s="49" t="s">
        <v>221</v>
      </c>
      <c r="P55" s="50" t="s">
        <v>125</v>
      </c>
      <c r="Q55" s="49" t="s">
        <v>125</v>
      </c>
      <c r="R55" s="49" t="s">
        <v>222</v>
      </c>
      <c r="S55" s="50" t="s">
        <v>146</v>
      </c>
      <c r="T55" s="49">
        <v>1.0</v>
      </c>
      <c r="U55" s="49" t="s">
        <v>223</v>
      </c>
      <c r="V55" s="49" t="s">
        <v>223</v>
      </c>
      <c r="W55" s="49" t="s">
        <v>223</v>
      </c>
      <c r="X55" s="49">
        <v>38.0</v>
      </c>
      <c r="Y55" s="49" t="s">
        <v>51</v>
      </c>
      <c r="Z55" s="49" t="s">
        <v>224</v>
      </c>
    </row>
    <row r="56" ht="198.75" customHeight="1">
      <c r="A56" s="49" t="s">
        <v>225</v>
      </c>
      <c r="B56" s="49" t="s">
        <v>39</v>
      </c>
      <c r="C56" s="49" t="s">
        <v>40</v>
      </c>
      <c r="D56" s="49" t="s">
        <v>226</v>
      </c>
      <c r="E56" s="49" t="s">
        <v>227</v>
      </c>
      <c r="F56" s="49" t="s">
        <v>228</v>
      </c>
      <c r="G56" s="49" t="s">
        <v>229</v>
      </c>
      <c r="H56" s="49" t="s">
        <v>230</v>
      </c>
      <c r="I56" s="49" t="s">
        <v>45</v>
      </c>
      <c r="J56" s="49" t="s">
        <v>231</v>
      </c>
      <c r="K56" s="49"/>
      <c r="L56" s="49"/>
      <c r="M56" s="49"/>
      <c r="N56" s="49"/>
      <c r="O56" s="49"/>
      <c r="P56" s="50"/>
      <c r="Q56" s="49"/>
      <c r="R56" s="49"/>
      <c r="S56" s="50"/>
      <c r="T56" s="49"/>
      <c r="U56" s="49"/>
      <c r="V56" s="49"/>
      <c r="W56" s="49"/>
      <c r="X56" s="49"/>
      <c r="Y56" s="49"/>
      <c r="Z56" s="49" t="s">
        <v>232</v>
      </c>
    </row>
    <row r="57" ht="15.75" customHeight="1">
      <c r="P57" s="51"/>
      <c r="S57" s="51"/>
    </row>
    <row r="58" ht="15.75" customHeight="1">
      <c r="P58" s="51"/>
      <c r="S58" s="51"/>
    </row>
    <row r="59" ht="15.75" customHeight="1">
      <c r="P59" s="51"/>
      <c r="S59" s="51"/>
    </row>
    <row r="60" ht="15.75" customHeight="1">
      <c r="P60" s="51"/>
      <c r="S60" s="51"/>
    </row>
    <row r="61" ht="15.75" customHeight="1">
      <c r="P61" s="51"/>
      <c r="S61" s="51"/>
    </row>
    <row r="62" ht="15.75" customHeight="1">
      <c r="P62" s="51"/>
      <c r="S62" s="51"/>
    </row>
    <row r="63" ht="15.75" customHeight="1">
      <c r="P63" s="51"/>
      <c r="S63" s="51"/>
    </row>
    <row r="64" ht="15.75" customHeight="1">
      <c r="P64" s="51"/>
      <c r="S64" s="51"/>
    </row>
    <row r="65" ht="15.75" customHeight="1">
      <c r="P65" s="51"/>
      <c r="S65" s="51"/>
    </row>
    <row r="66" ht="15.75" customHeight="1">
      <c r="P66" s="51"/>
      <c r="S66" s="51"/>
    </row>
    <row r="67" ht="15.75" customHeight="1">
      <c r="P67" s="51"/>
      <c r="S67" s="51"/>
    </row>
    <row r="68" ht="15.75" customHeight="1">
      <c r="P68" s="51"/>
      <c r="S68" s="51"/>
    </row>
    <row r="69" ht="15.75" customHeight="1">
      <c r="P69" s="51"/>
      <c r="S69" s="51"/>
    </row>
    <row r="70" ht="15.75" customHeight="1">
      <c r="P70" s="51"/>
      <c r="S70" s="51"/>
    </row>
    <row r="71" ht="15.75" customHeight="1">
      <c r="P71" s="51"/>
      <c r="S71" s="51"/>
    </row>
    <row r="72" ht="15.75" customHeight="1">
      <c r="P72" s="51"/>
      <c r="S72" s="51"/>
    </row>
    <row r="73" ht="15.75" customHeight="1">
      <c r="P73" s="51"/>
      <c r="S73" s="51"/>
    </row>
    <row r="74" ht="15.75" customHeight="1">
      <c r="P74" s="51"/>
      <c r="S74" s="51"/>
    </row>
    <row r="75" ht="15.75" customHeight="1">
      <c r="P75" s="51"/>
      <c r="S75" s="51"/>
    </row>
    <row r="76" ht="15.75" customHeight="1">
      <c r="P76" s="51"/>
      <c r="S76" s="51"/>
    </row>
    <row r="77" ht="15.75" customHeight="1">
      <c r="P77" s="51"/>
      <c r="S77" s="51"/>
    </row>
    <row r="78" ht="15.75" customHeight="1">
      <c r="P78" s="51"/>
      <c r="S78" s="51"/>
    </row>
    <row r="79" ht="15.75" customHeight="1">
      <c r="P79" s="51"/>
      <c r="S79" s="51"/>
    </row>
    <row r="80" ht="15.75" customHeight="1">
      <c r="P80" s="51"/>
      <c r="S80" s="51"/>
    </row>
    <row r="81" ht="15.75" customHeight="1">
      <c r="P81" s="51"/>
      <c r="S81" s="51"/>
    </row>
    <row r="82" ht="15.75" customHeight="1">
      <c r="P82" s="51"/>
      <c r="S82" s="51"/>
    </row>
    <row r="83" ht="15.75" customHeight="1">
      <c r="P83" s="51"/>
      <c r="S83" s="51"/>
    </row>
    <row r="84" ht="15.75" customHeight="1">
      <c r="P84" s="51"/>
      <c r="S84" s="51"/>
    </row>
    <row r="85" ht="15.75" customHeight="1">
      <c r="P85" s="51"/>
      <c r="S85" s="51"/>
    </row>
    <row r="86" ht="15.75" customHeight="1">
      <c r="P86" s="51"/>
      <c r="S86" s="51"/>
    </row>
    <row r="87" ht="15.75" customHeight="1">
      <c r="P87" s="51"/>
      <c r="S87" s="51"/>
    </row>
    <row r="88" ht="15.75" customHeight="1">
      <c r="P88" s="51"/>
      <c r="S88" s="51"/>
    </row>
    <row r="89" ht="15.75" customHeight="1">
      <c r="P89" s="51"/>
      <c r="S89" s="51"/>
    </row>
    <row r="90" ht="15.75" customHeight="1">
      <c r="P90" s="51"/>
      <c r="S90" s="51"/>
    </row>
    <row r="91" ht="15.75" customHeight="1">
      <c r="P91" s="51"/>
      <c r="S91" s="51"/>
    </row>
    <row r="92" ht="15.75" customHeight="1">
      <c r="P92" s="51"/>
      <c r="S92" s="51"/>
    </row>
    <row r="93" ht="15.75" customHeight="1">
      <c r="P93" s="51"/>
      <c r="S93" s="51"/>
    </row>
    <row r="94" ht="15.75" customHeight="1">
      <c r="P94" s="51"/>
      <c r="S94" s="51"/>
    </row>
    <row r="95" ht="15.75" customHeight="1">
      <c r="P95" s="51"/>
      <c r="S95" s="51"/>
    </row>
    <row r="96" ht="15.75" customHeight="1">
      <c r="P96" s="51"/>
      <c r="S96" s="51"/>
    </row>
    <row r="97" ht="15.75" customHeight="1">
      <c r="P97" s="51"/>
      <c r="S97" s="51"/>
    </row>
    <row r="98" ht="15.75" customHeight="1">
      <c r="P98" s="51"/>
      <c r="S98" s="51"/>
    </row>
    <row r="99" ht="15.75" customHeight="1">
      <c r="P99" s="51"/>
      <c r="S99" s="51"/>
    </row>
    <row r="100" ht="15.75" customHeight="1">
      <c r="P100" s="51"/>
      <c r="S100" s="51"/>
    </row>
    <row r="101" ht="15.75" customHeight="1">
      <c r="P101" s="51"/>
      <c r="S101" s="51"/>
    </row>
    <row r="102" ht="15.75" customHeight="1">
      <c r="P102" s="51"/>
      <c r="S102" s="51"/>
    </row>
    <row r="103" ht="15.75" customHeight="1">
      <c r="P103" s="51"/>
      <c r="S103" s="51"/>
    </row>
    <row r="104" ht="15.75" customHeight="1">
      <c r="P104" s="51"/>
      <c r="S104" s="51"/>
    </row>
    <row r="105" ht="15.75" customHeight="1">
      <c r="P105" s="51"/>
      <c r="S105" s="51"/>
    </row>
    <row r="106" ht="15.75" customHeight="1">
      <c r="P106" s="51"/>
      <c r="S106" s="51"/>
    </row>
    <row r="107" ht="15.75" customHeight="1">
      <c r="P107" s="51"/>
      <c r="S107" s="51"/>
    </row>
    <row r="108" ht="15.75" customHeight="1">
      <c r="P108" s="51"/>
      <c r="S108" s="51"/>
    </row>
    <row r="109" ht="15.75" customHeight="1">
      <c r="P109" s="51"/>
      <c r="S109" s="51"/>
    </row>
    <row r="110" ht="15.75" customHeight="1">
      <c r="P110" s="51"/>
      <c r="S110" s="51"/>
    </row>
    <row r="111" ht="15.75" customHeight="1">
      <c r="P111" s="51"/>
      <c r="S111" s="51"/>
    </row>
    <row r="112" ht="15.75" customHeight="1">
      <c r="P112" s="51"/>
      <c r="S112" s="51"/>
    </row>
    <row r="113" ht="15.75" customHeight="1">
      <c r="P113" s="51"/>
      <c r="S113" s="51"/>
    </row>
    <row r="114" ht="15.75" customHeight="1">
      <c r="P114" s="51"/>
      <c r="S114" s="51"/>
    </row>
    <row r="115" ht="15.75" customHeight="1">
      <c r="P115" s="51"/>
      <c r="S115" s="51"/>
    </row>
    <row r="116" ht="15.75" customHeight="1">
      <c r="P116" s="51"/>
      <c r="S116" s="51"/>
    </row>
    <row r="117" ht="15.75" customHeight="1">
      <c r="P117" s="51"/>
      <c r="S117" s="51"/>
    </row>
    <row r="118" ht="15.75" customHeight="1">
      <c r="P118" s="51"/>
      <c r="S118" s="51"/>
    </row>
    <row r="119" ht="15.75" customHeight="1">
      <c r="P119" s="51"/>
      <c r="S119" s="51"/>
    </row>
    <row r="120" ht="15.75" customHeight="1">
      <c r="P120" s="51"/>
      <c r="S120" s="51"/>
    </row>
    <row r="121" ht="15.75" customHeight="1">
      <c r="P121" s="51"/>
      <c r="S121" s="51"/>
    </row>
    <row r="122" ht="15.75" customHeight="1">
      <c r="P122" s="51"/>
      <c r="S122" s="51"/>
    </row>
    <row r="123" ht="15.75" customHeight="1">
      <c r="P123" s="51"/>
      <c r="S123" s="51"/>
    </row>
    <row r="124" ht="15.75" customHeight="1">
      <c r="P124" s="51"/>
      <c r="S124" s="51"/>
    </row>
    <row r="125" ht="15.75" customHeight="1">
      <c r="P125" s="51"/>
      <c r="S125" s="51"/>
    </row>
    <row r="126" ht="15.75" customHeight="1">
      <c r="P126" s="51"/>
      <c r="S126" s="51"/>
    </row>
    <row r="127" ht="15.75" customHeight="1">
      <c r="P127" s="51"/>
      <c r="S127" s="51"/>
    </row>
    <row r="128" ht="15.75" customHeight="1">
      <c r="P128" s="51"/>
      <c r="S128" s="51"/>
    </row>
    <row r="129" ht="15.75" customHeight="1">
      <c r="P129" s="51"/>
      <c r="S129" s="51"/>
    </row>
    <row r="130" ht="15.75" customHeight="1">
      <c r="P130" s="51"/>
      <c r="S130" s="51"/>
    </row>
    <row r="131" ht="15.75" customHeight="1">
      <c r="P131" s="51"/>
      <c r="S131" s="51"/>
    </row>
    <row r="132" ht="15.75" customHeight="1">
      <c r="P132" s="51"/>
      <c r="S132" s="51"/>
    </row>
    <row r="133" ht="15.75" customHeight="1">
      <c r="P133" s="51"/>
      <c r="S133" s="51"/>
    </row>
    <row r="134" ht="15.75" customHeight="1">
      <c r="P134" s="51"/>
      <c r="S134" s="51"/>
    </row>
    <row r="135" ht="15.75" customHeight="1">
      <c r="P135" s="51"/>
      <c r="S135" s="51"/>
    </row>
    <row r="136" ht="15.75" customHeight="1">
      <c r="P136" s="51"/>
      <c r="S136" s="51"/>
    </row>
    <row r="137" ht="15.75" customHeight="1">
      <c r="P137" s="51"/>
      <c r="S137" s="51"/>
    </row>
    <row r="138" ht="15.75" customHeight="1">
      <c r="P138" s="51"/>
      <c r="S138" s="51"/>
    </row>
    <row r="139" ht="15.75" customHeight="1">
      <c r="P139" s="51"/>
      <c r="S139" s="51"/>
    </row>
    <row r="140" ht="15.75" customHeight="1">
      <c r="P140" s="51"/>
      <c r="S140" s="51"/>
    </row>
    <row r="141" ht="15.75" customHeight="1">
      <c r="P141" s="51"/>
      <c r="S141" s="51"/>
    </row>
    <row r="142" ht="15.75" customHeight="1">
      <c r="P142" s="51"/>
      <c r="S142" s="51"/>
    </row>
    <row r="143" ht="15.75" customHeight="1">
      <c r="P143" s="51"/>
      <c r="S143" s="51"/>
    </row>
    <row r="144" ht="15.75" customHeight="1">
      <c r="P144" s="51"/>
      <c r="S144" s="51"/>
    </row>
    <row r="145" ht="15.75" customHeight="1">
      <c r="P145" s="51"/>
      <c r="S145" s="51"/>
    </row>
    <row r="146" ht="15.75" customHeight="1">
      <c r="P146" s="51"/>
      <c r="S146" s="51"/>
    </row>
    <row r="147" ht="15.75" customHeight="1">
      <c r="P147" s="51"/>
      <c r="S147" s="51"/>
    </row>
    <row r="148" ht="15.75" customHeight="1">
      <c r="P148" s="51"/>
      <c r="S148" s="51"/>
    </row>
    <row r="149" ht="15.75" customHeight="1">
      <c r="P149" s="51"/>
      <c r="S149" s="51"/>
    </row>
    <row r="150" ht="15.75" customHeight="1">
      <c r="P150" s="51"/>
      <c r="S150" s="51"/>
    </row>
    <row r="151" ht="15.75" customHeight="1">
      <c r="P151" s="51"/>
      <c r="S151" s="51"/>
    </row>
    <row r="152" ht="15.75" customHeight="1">
      <c r="P152" s="51"/>
      <c r="S152" s="51"/>
    </row>
    <row r="153" ht="15.75" customHeight="1">
      <c r="P153" s="51"/>
      <c r="S153" s="51"/>
    </row>
    <row r="154" ht="15.75" customHeight="1">
      <c r="P154" s="51"/>
      <c r="S154" s="51"/>
    </row>
    <row r="155" ht="15.75" customHeight="1">
      <c r="P155" s="51"/>
      <c r="S155" s="51"/>
    </row>
    <row r="156" ht="15.75" customHeight="1">
      <c r="P156" s="51"/>
      <c r="S156" s="51"/>
    </row>
    <row r="157" ht="15.75" customHeight="1">
      <c r="P157" s="51"/>
      <c r="S157" s="51"/>
    </row>
    <row r="158" ht="15.75" customHeight="1">
      <c r="P158" s="51"/>
      <c r="S158" s="51"/>
    </row>
    <row r="159" ht="15.75" customHeight="1">
      <c r="P159" s="51"/>
      <c r="S159" s="51"/>
    </row>
    <row r="160" ht="15.75" customHeight="1">
      <c r="P160" s="51"/>
      <c r="S160" s="51"/>
    </row>
    <row r="161" ht="15.75" customHeight="1">
      <c r="P161" s="51"/>
      <c r="S161" s="51"/>
    </row>
    <row r="162" ht="15.75" customHeight="1">
      <c r="P162" s="51"/>
      <c r="S162" s="51"/>
    </row>
    <row r="163" ht="15.75" customHeight="1">
      <c r="P163" s="51"/>
      <c r="S163" s="51"/>
    </row>
    <row r="164" ht="15.75" customHeight="1">
      <c r="P164" s="51"/>
      <c r="S164" s="51"/>
    </row>
    <row r="165" ht="15.75" customHeight="1">
      <c r="P165" s="51"/>
      <c r="S165" s="51"/>
    </row>
    <row r="166" ht="15.75" customHeight="1">
      <c r="P166" s="51"/>
      <c r="S166" s="51"/>
    </row>
    <row r="167" ht="15.75" customHeight="1">
      <c r="P167" s="51"/>
      <c r="S167" s="51"/>
    </row>
    <row r="168" ht="15.75" customHeight="1">
      <c r="P168" s="51"/>
      <c r="S168" s="51"/>
    </row>
    <row r="169" ht="15.75" customHeight="1">
      <c r="P169" s="51"/>
      <c r="S169" s="51"/>
    </row>
    <row r="170" ht="15.75" customHeight="1">
      <c r="P170" s="51"/>
      <c r="S170" s="51"/>
    </row>
    <row r="171" ht="15.75" customHeight="1">
      <c r="P171" s="51"/>
      <c r="S171" s="51"/>
    </row>
    <row r="172" ht="15.75" customHeight="1">
      <c r="P172" s="51"/>
      <c r="S172" s="51"/>
    </row>
    <row r="173" ht="15.75" customHeight="1">
      <c r="P173" s="51"/>
      <c r="S173" s="51"/>
    </row>
    <row r="174" ht="15.75" customHeight="1">
      <c r="P174" s="51"/>
      <c r="S174" s="51"/>
    </row>
    <row r="175" ht="15.75" customHeight="1">
      <c r="P175" s="51"/>
      <c r="S175" s="51"/>
    </row>
    <row r="176" ht="15.75" customHeight="1">
      <c r="P176" s="51"/>
      <c r="S176" s="51"/>
    </row>
    <row r="177" ht="15.75" customHeight="1">
      <c r="P177" s="51"/>
      <c r="S177" s="51"/>
    </row>
    <row r="178" ht="15.75" customHeight="1">
      <c r="P178" s="51"/>
      <c r="S178" s="51"/>
    </row>
    <row r="179" ht="15.75" customHeight="1">
      <c r="P179" s="51"/>
      <c r="S179" s="51"/>
    </row>
    <row r="180" ht="15.75" customHeight="1">
      <c r="P180" s="51"/>
      <c r="S180" s="51"/>
    </row>
    <row r="181" ht="15.75" customHeight="1">
      <c r="P181" s="51"/>
      <c r="S181" s="51"/>
    </row>
    <row r="182" ht="15.75" customHeight="1">
      <c r="P182" s="51"/>
      <c r="S182" s="51"/>
    </row>
    <row r="183" ht="15.75" customHeight="1">
      <c r="P183" s="51"/>
      <c r="S183" s="51"/>
    </row>
    <row r="184" ht="15.75" customHeight="1">
      <c r="P184" s="51"/>
      <c r="S184" s="51"/>
    </row>
    <row r="185" ht="15.75" customHeight="1">
      <c r="P185" s="51"/>
      <c r="S185" s="51"/>
    </row>
    <row r="186" ht="15.75" customHeight="1">
      <c r="P186" s="51"/>
      <c r="S186" s="51"/>
    </row>
    <row r="187" ht="15.75" customHeight="1">
      <c r="P187" s="51"/>
      <c r="S187" s="51"/>
    </row>
    <row r="188" ht="15.75" customHeight="1">
      <c r="P188" s="51"/>
      <c r="S188" s="51"/>
    </row>
    <row r="189" ht="15.75" customHeight="1">
      <c r="P189" s="51"/>
      <c r="S189" s="51"/>
    </row>
    <row r="190" ht="15.75" customHeight="1">
      <c r="P190" s="51"/>
      <c r="S190" s="51"/>
    </row>
    <row r="191" ht="15.75" customHeight="1">
      <c r="P191" s="51"/>
      <c r="S191" s="51"/>
    </row>
    <row r="192" ht="15.75" customHeight="1">
      <c r="P192" s="51"/>
      <c r="S192" s="51"/>
    </row>
    <row r="193" ht="15.75" customHeight="1">
      <c r="P193" s="51"/>
      <c r="S193" s="51"/>
    </row>
    <row r="194" ht="15.75" customHeight="1">
      <c r="P194" s="51"/>
      <c r="S194" s="51"/>
    </row>
    <row r="195" ht="15.75" customHeight="1">
      <c r="P195" s="51"/>
      <c r="S195" s="51"/>
    </row>
    <row r="196" ht="15.75" customHeight="1">
      <c r="P196" s="51"/>
      <c r="S196" s="51"/>
    </row>
    <row r="197" ht="15.75" customHeight="1">
      <c r="P197" s="51"/>
      <c r="S197" s="51"/>
    </row>
    <row r="198" ht="15.75" customHeight="1">
      <c r="P198" s="51"/>
      <c r="S198" s="51"/>
    </row>
    <row r="199" ht="15.75" customHeight="1">
      <c r="P199" s="51"/>
      <c r="S199" s="51"/>
    </row>
    <row r="200" ht="15.75" customHeight="1">
      <c r="P200" s="51"/>
      <c r="S200" s="51"/>
    </row>
    <row r="201" ht="15.75" customHeight="1">
      <c r="P201" s="51"/>
      <c r="S201" s="51"/>
    </row>
    <row r="202" ht="15.75" customHeight="1">
      <c r="P202" s="51"/>
      <c r="S202" s="51"/>
    </row>
    <row r="203" ht="15.75" customHeight="1">
      <c r="P203" s="51"/>
      <c r="S203" s="51"/>
    </row>
    <row r="204" ht="15.75" customHeight="1">
      <c r="P204" s="51"/>
      <c r="S204" s="51"/>
    </row>
    <row r="205" ht="15.75" customHeight="1">
      <c r="P205" s="51"/>
      <c r="S205" s="51"/>
    </row>
    <row r="206" ht="15.75" customHeight="1">
      <c r="P206" s="51"/>
      <c r="S206" s="51"/>
    </row>
    <row r="207" ht="15.75" customHeight="1">
      <c r="P207" s="51"/>
      <c r="S207" s="51"/>
    </row>
    <row r="208" ht="15.75" customHeight="1">
      <c r="P208" s="51"/>
      <c r="S208" s="51"/>
    </row>
    <row r="209" ht="15.75" customHeight="1">
      <c r="P209" s="51"/>
      <c r="S209" s="51"/>
    </row>
    <row r="210" ht="15.75" customHeight="1">
      <c r="P210" s="51"/>
      <c r="S210" s="51"/>
    </row>
    <row r="211" ht="15.75" customHeight="1">
      <c r="P211" s="51"/>
      <c r="S211" s="51"/>
    </row>
    <row r="212" ht="15.75" customHeight="1">
      <c r="P212" s="51"/>
      <c r="S212" s="51"/>
    </row>
    <row r="213" ht="15.75" customHeight="1">
      <c r="P213" s="51"/>
      <c r="S213" s="51"/>
    </row>
    <row r="214" ht="15.75" customHeight="1">
      <c r="P214" s="51"/>
      <c r="S214" s="51"/>
    </row>
    <row r="215" ht="15.75" customHeight="1">
      <c r="P215" s="51"/>
      <c r="S215" s="51"/>
    </row>
    <row r="216" ht="15.75" customHeight="1">
      <c r="P216" s="51"/>
      <c r="S216" s="51"/>
    </row>
    <row r="217" ht="15.75" customHeight="1">
      <c r="P217" s="51"/>
      <c r="S217" s="51"/>
    </row>
    <row r="218" ht="15.75" customHeight="1">
      <c r="P218" s="51"/>
      <c r="S218" s="51"/>
    </row>
    <row r="219" ht="15.75" customHeight="1">
      <c r="P219" s="51"/>
      <c r="S219" s="51"/>
    </row>
    <row r="220" ht="15.75" customHeight="1">
      <c r="P220" s="51"/>
      <c r="S220" s="51"/>
    </row>
    <row r="221" ht="15.75" customHeight="1">
      <c r="P221" s="51"/>
      <c r="S221" s="51"/>
    </row>
    <row r="222" ht="15.75" customHeight="1">
      <c r="P222" s="51"/>
      <c r="S222" s="51"/>
    </row>
    <row r="223" ht="15.75" customHeight="1">
      <c r="P223" s="51"/>
      <c r="S223" s="51"/>
    </row>
    <row r="224" ht="15.75" customHeight="1">
      <c r="P224" s="51"/>
      <c r="S224" s="51"/>
    </row>
    <row r="225" ht="15.75" customHeight="1">
      <c r="P225" s="51"/>
      <c r="S225" s="51"/>
    </row>
    <row r="226" ht="15.75" customHeight="1">
      <c r="P226" s="51"/>
      <c r="S226" s="51"/>
    </row>
    <row r="227" ht="15.75" customHeight="1">
      <c r="P227" s="51"/>
      <c r="S227" s="51"/>
    </row>
    <row r="228" ht="15.75" customHeight="1">
      <c r="P228" s="51"/>
      <c r="S228" s="51"/>
    </row>
    <row r="229" ht="15.75" customHeight="1">
      <c r="P229" s="51"/>
      <c r="S229" s="51"/>
    </row>
    <row r="230" ht="15.75" customHeight="1">
      <c r="P230" s="51"/>
      <c r="S230" s="51"/>
    </row>
    <row r="231" ht="15.75" customHeight="1">
      <c r="P231" s="51"/>
      <c r="S231" s="51"/>
    </row>
    <row r="232" ht="15.75" customHeight="1">
      <c r="P232" s="51"/>
      <c r="S232" s="51"/>
    </row>
    <row r="233" ht="15.75" customHeight="1">
      <c r="P233" s="51"/>
      <c r="S233" s="51"/>
    </row>
    <row r="234" ht="15.75" customHeight="1">
      <c r="P234" s="51"/>
      <c r="S234" s="51"/>
    </row>
    <row r="235" ht="15.75" customHeight="1">
      <c r="P235" s="51"/>
      <c r="S235" s="51"/>
    </row>
    <row r="236" ht="15.75" customHeight="1">
      <c r="P236" s="51"/>
      <c r="S236" s="51"/>
    </row>
    <row r="237" ht="15.75" customHeight="1">
      <c r="P237" s="51"/>
      <c r="S237" s="51"/>
    </row>
    <row r="238" ht="15.75" customHeight="1">
      <c r="P238" s="51"/>
      <c r="S238" s="51"/>
    </row>
    <row r="239" ht="15.75" customHeight="1">
      <c r="P239" s="51"/>
      <c r="S239" s="51"/>
    </row>
    <row r="240" ht="15.75" customHeight="1">
      <c r="P240" s="51"/>
      <c r="S240" s="51"/>
    </row>
    <row r="241" ht="15.75" customHeight="1">
      <c r="P241" s="51"/>
      <c r="S241" s="51"/>
    </row>
    <row r="242" ht="15.75" customHeight="1">
      <c r="P242" s="51"/>
      <c r="S242" s="51"/>
    </row>
    <row r="243" ht="15.75" customHeight="1">
      <c r="P243" s="51"/>
      <c r="S243" s="51"/>
    </row>
    <row r="244" ht="15.75" customHeight="1">
      <c r="P244" s="51"/>
      <c r="S244" s="51"/>
    </row>
    <row r="245" ht="15.75" customHeight="1">
      <c r="P245" s="51"/>
      <c r="S245" s="51"/>
    </row>
    <row r="246" ht="15.75" customHeight="1">
      <c r="P246" s="51"/>
      <c r="S246" s="51"/>
    </row>
    <row r="247" ht="15.75" customHeight="1">
      <c r="P247" s="51"/>
      <c r="S247" s="51"/>
    </row>
    <row r="248" ht="15.75" customHeight="1">
      <c r="P248" s="51"/>
      <c r="S248" s="51"/>
    </row>
    <row r="249" ht="15.75" customHeight="1">
      <c r="P249" s="51"/>
      <c r="S249" s="51"/>
    </row>
    <row r="250" ht="15.75" customHeight="1">
      <c r="P250" s="51"/>
      <c r="S250" s="51"/>
    </row>
    <row r="251" ht="15.75" customHeight="1">
      <c r="P251" s="51"/>
      <c r="S251" s="51"/>
    </row>
    <row r="252" ht="15.75" customHeight="1">
      <c r="P252" s="51"/>
      <c r="S252" s="51"/>
    </row>
    <row r="253" ht="15.75" customHeight="1">
      <c r="P253" s="51"/>
      <c r="S253" s="51"/>
    </row>
    <row r="254" ht="15.75" customHeight="1">
      <c r="P254" s="51"/>
      <c r="S254" s="51"/>
    </row>
    <row r="255" ht="15.75" customHeight="1">
      <c r="P255" s="51"/>
      <c r="S255" s="51"/>
    </row>
    <row r="256" ht="15.75" customHeight="1">
      <c r="P256" s="51"/>
      <c r="S256" s="51"/>
    </row>
    <row r="257" ht="15.75" customHeight="1">
      <c r="P257" s="51"/>
      <c r="S257" s="51"/>
    </row>
    <row r="258" ht="15.75" customHeight="1">
      <c r="P258" s="51"/>
      <c r="S258" s="51"/>
    </row>
    <row r="259" ht="15.75" customHeight="1">
      <c r="P259" s="51"/>
      <c r="S259" s="51"/>
    </row>
    <row r="260" ht="15.75" customHeight="1">
      <c r="P260" s="51"/>
      <c r="S260" s="51"/>
    </row>
    <row r="261" ht="15.75" customHeight="1">
      <c r="P261" s="51"/>
      <c r="S261" s="51"/>
    </row>
    <row r="262" ht="15.75" customHeight="1">
      <c r="P262" s="51"/>
      <c r="S262" s="51"/>
    </row>
    <row r="263" ht="15.75" customHeight="1">
      <c r="P263" s="51"/>
      <c r="S263" s="51"/>
    </row>
    <row r="264" ht="15.75" customHeight="1">
      <c r="P264" s="51"/>
      <c r="S264" s="51"/>
    </row>
    <row r="265" ht="15.75" customHeight="1">
      <c r="P265" s="51"/>
      <c r="S265" s="51"/>
    </row>
    <row r="266" ht="15.75" customHeight="1">
      <c r="P266" s="51"/>
      <c r="S266" s="51"/>
    </row>
    <row r="267" ht="15.75" customHeight="1">
      <c r="P267" s="51"/>
      <c r="S267" s="51"/>
    </row>
    <row r="268" ht="15.75" customHeight="1">
      <c r="P268" s="51"/>
      <c r="S268" s="51"/>
    </row>
    <row r="269" ht="15.75" customHeight="1">
      <c r="P269" s="51"/>
      <c r="S269" s="51"/>
    </row>
    <row r="270" ht="15.75" customHeight="1">
      <c r="P270" s="51"/>
      <c r="S270" s="51"/>
    </row>
    <row r="271" ht="15.75" customHeight="1">
      <c r="P271" s="51"/>
      <c r="S271" s="51"/>
    </row>
    <row r="272" ht="15.75" customHeight="1">
      <c r="P272" s="51"/>
      <c r="S272" s="51"/>
    </row>
    <row r="273" ht="15.75" customHeight="1">
      <c r="P273" s="51"/>
      <c r="S273" s="51"/>
    </row>
    <row r="274" ht="15.75" customHeight="1">
      <c r="P274" s="51"/>
      <c r="S274" s="51"/>
    </row>
    <row r="275" ht="15.75" customHeight="1">
      <c r="P275" s="51"/>
      <c r="S275" s="51"/>
    </row>
    <row r="276" ht="15.75" customHeight="1">
      <c r="P276" s="51"/>
      <c r="S276" s="51"/>
    </row>
    <row r="277" ht="15.75" customHeight="1">
      <c r="P277" s="51"/>
      <c r="S277" s="51"/>
    </row>
    <row r="278" ht="15.75" customHeight="1">
      <c r="P278" s="51"/>
      <c r="S278" s="51"/>
    </row>
    <row r="279" ht="15.75" customHeight="1">
      <c r="P279" s="51"/>
      <c r="S279" s="51"/>
    </row>
    <row r="280" ht="15.75" customHeight="1">
      <c r="P280" s="51"/>
      <c r="S280" s="51"/>
    </row>
    <row r="281" ht="15.75" customHeight="1">
      <c r="P281" s="51"/>
      <c r="S281" s="51"/>
    </row>
    <row r="282" ht="15.75" customHeight="1">
      <c r="P282" s="51"/>
      <c r="S282" s="51"/>
    </row>
    <row r="283" ht="15.75" customHeight="1">
      <c r="P283" s="51"/>
      <c r="S283" s="51"/>
    </row>
    <row r="284" ht="15.75" customHeight="1">
      <c r="P284" s="51"/>
      <c r="S284" s="51"/>
    </row>
    <row r="285" ht="15.75" customHeight="1">
      <c r="P285" s="51"/>
      <c r="S285" s="51"/>
    </row>
    <row r="286" ht="15.75" customHeight="1">
      <c r="P286" s="51"/>
      <c r="S286" s="51"/>
    </row>
    <row r="287" ht="15.75" customHeight="1">
      <c r="P287" s="51"/>
      <c r="S287" s="51"/>
    </row>
    <row r="288" ht="15.75" customHeight="1">
      <c r="P288" s="51"/>
      <c r="S288" s="51"/>
    </row>
    <row r="289" ht="15.75" customHeight="1">
      <c r="P289" s="51"/>
      <c r="S289" s="51"/>
    </row>
    <row r="290" ht="15.75" customHeight="1">
      <c r="P290" s="51"/>
      <c r="S290" s="51"/>
    </row>
    <row r="291" ht="15.75" customHeight="1">
      <c r="P291" s="51"/>
      <c r="S291" s="51"/>
    </row>
    <row r="292" ht="15.75" customHeight="1">
      <c r="P292" s="51"/>
      <c r="S292" s="51"/>
    </row>
    <row r="293" ht="15.75" customHeight="1">
      <c r="P293" s="51"/>
      <c r="S293" s="51"/>
    </row>
    <row r="294" ht="15.75" customHeight="1">
      <c r="P294" s="51"/>
      <c r="S294" s="51"/>
    </row>
    <row r="295" ht="15.75" customHeight="1">
      <c r="P295" s="51"/>
      <c r="S295" s="51"/>
    </row>
    <row r="296" ht="15.75" customHeight="1">
      <c r="P296" s="51"/>
      <c r="S296" s="51"/>
    </row>
    <row r="297" ht="15.75" customHeight="1">
      <c r="P297" s="51"/>
      <c r="S297" s="51"/>
    </row>
    <row r="298" ht="15.75" customHeight="1">
      <c r="P298" s="51"/>
      <c r="S298" s="51"/>
    </row>
    <row r="299" ht="15.75" customHeight="1">
      <c r="P299" s="51"/>
      <c r="S299" s="51"/>
    </row>
    <row r="300" ht="15.75" customHeight="1">
      <c r="P300" s="51"/>
      <c r="S300" s="51"/>
    </row>
    <row r="301" ht="15.75" customHeight="1">
      <c r="P301" s="51"/>
      <c r="S301" s="51"/>
    </row>
    <row r="302" ht="15.75" customHeight="1">
      <c r="P302" s="51"/>
      <c r="S302" s="51"/>
    </row>
    <row r="303" ht="15.75" customHeight="1">
      <c r="P303" s="51"/>
      <c r="S303" s="51"/>
    </row>
    <row r="304" ht="15.75" customHeight="1">
      <c r="P304" s="51"/>
      <c r="S304" s="51"/>
    </row>
    <row r="305" ht="15.75" customHeight="1">
      <c r="P305" s="51"/>
      <c r="S305" s="51"/>
    </row>
    <row r="306" ht="15.75" customHeight="1">
      <c r="P306" s="51"/>
      <c r="S306" s="51"/>
    </row>
    <row r="307" ht="15.75" customHeight="1">
      <c r="P307" s="51"/>
      <c r="S307" s="51"/>
    </row>
    <row r="308" ht="15.75" customHeight="1">
      <c r="P308" s="51"/>
      <c r="S308" s="51"/>
    </row>
    <row r="309" ht="15.75" customHeight="1">
      <c r="P309" s="51"/>
      <c r="S309" s="51"/>
    </row>
    <row r="310" ht="15.75" customHeight="1">
      <c r="P310" s="51"/>
      <c r="S310" s="51"/>
    </row>
    <row r="311" ht="15.75" customHeight="1">
      <c r="P311" s="51"/>
      <c r="S311" s="51"/>
    </row>
    <row r="312" ht="15.75" customHeight="1">
      <c r="P312" s="51"/>
      <c r="S312" s="51"/>
    </row>
    <row r="313" ht="15.75" customHeight="1">
      <c r="P313" s="51"/>
      <c r="S313" s="51"/>
    </row>
    <row r="314" ht="15.75" customHeight="1">
      <c r="P314" s="51"/>
      <c r="S314" s="51"/>
    </row>
    <row r="315" ht="15.75" customHeight="1">
      <c r="P315" s="51"/>
      <c r="S315" s="51"/>
    </row>
    <row r="316" ht="15.75" customHeight="1">
      <c r="P316" s="51"/>
      <c r="S316" s="51"/>
    </row>
    <row r="317" ht="15.75" customHeight="1">
      <c r="P317" s="51"/>
      <c r="S317" s="51"/>
    </row>
    <row r="318" ht="15.75" customHeight="1">
      <c r="P318" s="51"/>
      <c r="S318" s="51"/>
    </row>
    <row r="319" ht="15.75" customHeight="1">
      <c r="P319" s="51"/>
      <c r="S319" s="51"/>
    </row>
    <row r="320" ht="15.75" customHeight="1">
      <c r="P320" s="51"/>
      <c r="S320" s="51"/>
    </row>
    <row r="321" ht="15.75" customHeight="1">
      <c r="P321" s="51"/>
      <c r="S321" s="51"/>
    </row>
    <row r="322" ht="15.75" customHeight="1">
      <c r="P322" s="51"/>
      <c r="S322" s="51"/>
    </row>
    <row r="323" ht="15.75" customHeight="1">
      <c r="P323" s="51"/>
      <c r="S323" s="51"/>
    </row>
    <row r="324" ht="15.75" customHeight="1">
      <c r="P324" s="51"/>
      <c r="S324" s="51"/>
    </row>
    <row r="325" ht="15.75" customHeight="1">
      <c r="P325" s="51"/>
      <c r="S325" s="51"/>
    </row>
    <row r="326" ht="15.75" customHeight="1">
      <c r="P326" s="51"/>
      <c r="S326" s="51"/>
    </row>
    <row r="327" ht="15.75" customHeight="1">
      <c r="P327" s="51"/>
      <c r="S327" s="51"/>
    </row>
    <row r="328" ht="15.75" customHeight="1">
      <c r="P328" s="51"/>
      <c r="S328" s="51"/>
    </row>
    <row r="329" ht="15.75" customHeight="1">
      <c r="P329" s="51"/>
      <c r="S329" s="51"/>
    </row>
    <row r="330" ht="15.75" customHeight="1">
      <c r="P330" s="51"/>
      <c r="S330" s="51"/>
    </row>
    <row r="331" ht="15.75" customHeight="1">
      <c r="P331" s="51"/>
      <c r="S331" s="51"/>
    </row>
    <row r="332" ht="15.75" customHeight="1">
      <c r="P332" s="51"/>
      <c r="S332" s="51"/>
    </row>
    <row r="333" ht="15.75" customHeight="1">
      <c r="P333" s="51"/>
      <c r="S333" s="51"/>
    </row>
    <row r="334" ht="15.75" customHeight="1">
      <c r="P334" s="51"/>
      <c r="S334" s="51"/>
    </row>
    <row r="335" ht="15.75" customHeight="1">
      <c r="P335" s="51"/>
      <c r="S335" s="51"/>
    </row>
    <row r="336" ht="15.75" customHeight="1">
      <c r="P336" s="51"/>
      <c r="S336" s="51"/>
    </row>
    <row r="337" ht="15.75" customHeight="1">
      <c r="P337" s="51"/>
      <c r="S337" s="51"/>
    </row>
    <row r="338" ht="15.75" customHeight="1">
      <c r="P338" s="51"/>
      <c r="S338" s="51"/>
    </row>
    <row r="339" ht="15.75" customHeight="1">
      <c r="P339" s="51"/>
      <c r="S339" s="51"/>
    </row>
    <row r="340" ht="15.75" customHeight="1">
      <c r="P340" s="51"/>
      <c r="S340" s="51"/>
    </row>
    <row r="341" ht="15.75" customHeight="1">
      <c r="P341" s="51"/>
      <c r="S341" s="51"/>
    </row>
    <row r="342" ht="15.75" customHeight="1">
      <c r="P342" s="51"/>
      <c r="S342" s="51"/>
    </row>
    <row r="343" ht="15.75" customHeight="1">
      <c r="P343" s="51"/>
      <c r="S343" s="51"/>
    </row>
    <row r="344" ht="15.75" customHeight="1">
      <c r="P344" s="51"/>
      <c r="S344" s="51"/>
    </row>
    <row r="345" ht="15.75" customHeight="1">
      <c r="P345" s="51"/>
      <c r="S345" s="51"/>
    </row>
    <row r="346" ht="15.75" customHeight="1">
      <c r="P346" s="51"/>
      <c r="S346" s="51"/>
    </row>
    <row r="347" ht="15.75" customHeight="1">
      <c r="P347" s="51"/>
      <c r="S347" s="51"/>
    </row>
    <row r="348" ht="15.75" customHeight="1">
      <c r="P348" s="51"/>
      <c r="S348" s="51"/>
    </row>
    <row r="349" ht="15.75" customHeight="1">
      <c r="P349" s="51"/>
      <c r="S349" s="51"/>
    </row>
    <row r="350" ht="15.75" customHeight="1">
      <c r="P350" s="51"/>
      <c r="S350" s="51"/>
    </row>
    <row r="351" ht="15.75" customHeight="1">
      <c r="P351" s="51"/>
      <c r="S351" s="51"/>
    </row>
    <row r="352" ht="15.75" customHeight="1">
      <c r="P352" s="51"/>
      <c r="S352" s="51"/>
    </row>
    <row r="353" ht="15.75" customHeight="1">
      <c r="P353" s="51"/>
      <c r="S353" s="51"/>
    </row>
    <row r="354" ht="15.75" customHeight="1">
      <c r="P354" s="51"/>
      <c r="S354" s="51"/>
    </row>
    <row r="355" ht="15.75" customHeight="1">
      <c r="P355" s="51"/>
      <c r="S355" s="51"/>
    </row>
    <row r="356" ht="15.75" customHeight="1">
      <c r="P356" s="51"/>
      <c r="S356" s="51"/>
    </row>
    <row r="357" ht="15.75" customHeight="1">
      <c r="P357" s="51"/>
      <c r="S357" s="51"/>
    </row>
    <row r="358" ht="15.75" customHeight="1">
      <c r="P358" s="51"/>
      <c r="S358" s="51"/>
    </row>
    <row r="359" ht="15.75" customHeight="1">
      <c r="P359" s="51"/>
      <c r="S359" s="51"/>
    </row>
    <row r="360" ht="15.75" customHeight="1">
      <c r="P360" s="51"/>
      <c r="S360" s="51"/>
    </row>
    <row r="361" ht="15.75" customHeight="1">
      <c r="P361" s="51"/>
      <c r="S361" s="51"/>
    </row>
    <row r="362" ht="15.75" customHeight="1">
      <c r="P362" s="51"/>
      <c r="S362" s="51"/>
    </row>
    <row r="363" ht="15.75" customHeight="1">
      <c r="P363" s="51"/>
      <c r="S363" s="51"/>
    </row>
    <row r="364" ht="15.75" customHeight="1">
      <c r="P364" s="51"/>
      <c r="S364" s="51"/>
    </row>
    <row r="365" ht="15.75" customHeight="1">
      <c r="P365" s="51"/>
      <c r="S365" s="51"/>
    </row>
    <row r="366" ht="15.75" customHeight="1">
      <c r="P366" s="51"/>
      <c r="S366" s="51"/>
    </row>
    <row r="367" ht="15.75" customHeight="1">
      <c r="P367" s="51"/>
      <c r="S367" s="51"/>
    </row>
    <row r="368" ht="15.75" customHeight="1">
      <c r="P368" s="51"/>
      <c r="S368" s="51"/>
    </row>
    <row r="369" ht="15.75" customHeight="1">
      <c r="P369" s="51"/>
      <c r="S369" s="51"/>
    </row>
    <row r="370" ht="15.75" customHeight="1">
      <c r="P370" s="51"/>
      <c r="S370" s="51"/>
    </row>
    <row r="371" ht="15.75" customHeight="1">
      <c r="P371" s="51"/>
      <c r="S371" s="51"/>
    </row>
    <row r="372" ht="15.75" customHeight="1">
      <c r="P372" s="51"/>
      <c r="S372" s="51"/>
    </row>
    <row r="373" ht="15.75" customHeight="1">
      <c r="P373" s="51"/>
      <c r="S373" s="51"/>
    </row>
    <row r="374" ht="15.75" customHeight="1">
      <c r="P374" s="51"/>
      <c r="S374" s="51"/>
    </row>
    <row r="375" ht="15.75" customHeight="1">
      <c r="P375" s="51"/>
      <c r="S375" s="51"/>
    </row>
    <row r="376" ht="15.75" customHeight="1">
      <c r="P376" s="51"/>
      <c r="S376" s="51"/>
    </row>
    <row r="377" ht="15.75" customHeight="1">
      <c r="P377" s="51"/>
      <c r="S377" s="51"/>
    </row>
    <row r="378" ht="15.75" customHeight="1">
      <c r="P378" s="51"/>
      <c r="S378" s="51"/>
    </row>
    <row r="379" ht="15.75" customHeight="1">
      <c r="P379" s="51"/>
      <c r="S379" s="51"/>
    </row>
    <row r="380" ht="15.75" customHeight="1">
      <c r="P380" s="51"/>
      <c r="S380" s="51"/>
    </row>
    <row r="381" ht="15.75" customHeight="1">
      <c r="P381" s="51"/>
      <c r="S381" s="51"/>
    </row>
    <row r="382" ht="15.75" customHeight="1">
      <c r="P382" s="51"/>
      <c r="S382" s="51"/>
    </row>
    <row r="383" ht="15.75" customHeight="1">
      <c r="P383" s="51"/>
      <c r="S383" s="51"/>
    </row>
    <row r="384" ht="15.75" customHeight="1">
      <c r="P384" s="51"/>
      <c r="S384" s="51"/>
    </row>
    <row r="385" ht="15.75" customHeight="1">
      <c r="P385" s="51"/>
      <c r="S385" s="51"/>
    </row>
    <row r="386" ht="15.75" customHeight="1">
      <c r="P386" s="51"/>
      <c r="S386" s="51"/>
    </row>
    <row r="387" ht="15.75" customHeight="1">
      <c r="P387" s="51"/>
      <c r="S387" s="51"/>
    </row>
    <row r="388" ht="15.75" customHeight="1">
      <c r="P388" s="51"/>
      <c r="S388" s="51"/>
    </row>
    <row r="389" ht="15.75" customHeight="1">
      <c r="P389" s="51"/>
      <c r="S389" s="51"/>
    </row>
    <row r="390" ht="15.75" customHeight="1">
      <c r="P390" s="51"/>
      <c r="S390" s="51"/>
    </row>
    <row r="391" ht="15.75" customHeight="1">
      <c r="P391" s="51"/>
      <c r="S391" s="51"/>
    </row>
    <row r="392" ht="15.75" customHeight="1">
      <c r="P392" s="51"/>
      <c r="S392" s="51"/>
    </row>
    <row r="393" ht="15.75" customHeight="1">
      <c r="P393" s="51"/>
      <c r="S393" s="51"/>
    </row>
    <row r="394" ht="15.75" customHeight="1">
      <c r="P394" s="51"/>
      <c r="S394" s="51"/>
    </row>
    <row r="395" ht="15.75" customHeight="1">
      <c r="P395" s="51"/>
      <c r="S395" s="51"/>
    </row>
    <row r="396" ht="15.75" customHeight="1">
      <c r="P396" s="51"/>
      <c r="S396" s="51"/>
    </row>
    <row r="397" ht="15.75" customHeight="1">
      <c r="P397" s="51"/>
      <c r="S397" s="51"/>
    </row>
    <row r="398" ht="15.75" customHeight="1">
      <c r="P398" s="51"/>
      <c r="S398" s="51"/>
    </row>
    <row r="399" ht="15.75" customHeight="1">
      <c r="P399" s="51"/>
      <c r="S399" s="51"/>
    </row>
    <row r="400" ht="15.75" customHeight="1">
      <c r="P400" s="51"/>
      <c r="S400" s="51"/>
    </row>
    <row r="401" ht="15.75" customHeight="1">
      <c r="P401" s="51"/>
      <c r="S401" s="51"/>
    </row>
    <row r="402" ht="15.75" customHeight="1">
      <c r="P402" s="51"/>
      <c r="S402" s="51"/>
    </row>
    <row r="403" ht="15.75" customHeight="1">
      <c r="P403" s="51"/>
      <c r="S403" s="51"/>
    </row>
    <row r="404" ht="15.75" customHeight="1">
      <c r="P404" s="51"/>
      <c r="S404" s="51"/>
    </row>
    <row r="405" ht="15.75" customHeight="1">
      <c r="P405" s="51"/>
      <c r="S405" s="51"/>
    </row>
    <row r="406" ht="15.75" customHeight="1">
      <c r="P406" s="51"/>
      <c r="S406" s="51"/>
    </row>
    <row r="407" ht="15.75" customHeight="1">
      <c r="P407" s="51"/>
      <c r="S407" s="51"/>
    </row>
    <row r="408" ht="15.75" customHeight="1">
      <c r="P408" s="51"/>
      <c r="S408" s="51"/>
    </row>
    <row r="409" ht="15.75" customHeight="1">
      <c r="P409" s="51"/>
      <c r="S409" s="51"/>
    </row>
    <row r="410" ht="15.75" customHeight="1">
      <c r="P410" s="51"/>
      <c r="S410" s="51"/>
    </row>
    <row r="411" ht="15.75" customHeight="1">
      <c r="P411" s="51"/>
      <c r="S411" s="51"/>
    </row>
    <row r="412" ht="15.75" customHeight="1">
      <c r="P412" s="51"/>
      <c r="S412" s="51"/>
    </row>
    <row r="413" ht="15.75" customHeight="1">
      <c r="P413" s="51"/>
      <c r="S413" s="51"/>
    </row>
    <row r="414" ht="15.75" customHeight="1">
      <c r="P414" s="51"/>
      <c r="S414" s="51"/>
    </row>
    <row r="415" ht="15.75" customHeight="1">
      <c r="P415" s="51"/>
      <c r="S415" s="51"/>
    </row>
    <row r="416" ht="15.75" customHeight="1">
      <c r="P416" s="51"/>
      <c r="S416" s="51"/>
    </row>
    <row r="417" ht="15.75" customHeight="1">
      <c r="P417" s="51"/>
      <c r="S417" s="51"/>
    </row>
    <row r="418" ht="15.75" customHeight="1">
      <c r="P418" s="51"/>
      <c r="S418" s="51"/>
    </row>
    <row r="419" ht="15.75" customHeight="1">
      <c r="P419" s="51"/>
      <c r="S419" s="51"/>
    </row>
    <row r="420" ht="15.75" customHeight="1">
      <c r="P420" s="51"/>
      <c r="S420" s="51"/>
    </row>
    <row r="421" ht="15.75" customHeight="1">
      <c r="P421" s="51"/>
      <c r="S421" s="51"/>
    </row>
    <row r="422" ht="15.75" customHeight="1">
      <c r="P422" s="51"/>
      <c r="S422" s="51"/>
    </row>
    <row r="423" ht="15.75" customHeight="1">
      <c r="P423" s="51"/>
      <c r="S423" s="51"/>
    </row>
    <row r="424" ht="15.75" customHeight="1">
      <c r="P424" s="51"/>
      <c r="S424" s="51"/>
    </row>
    <row r="425" ht="15.75" customHeight="1">
      <c r="P425" s="51"/>
      <c r="S425" s="51"/>
    </row>
    <row r="426" ht="15.75" customHeight="1">
      <c r="P426" s="51"/>
      <c r="S426" s="51"/>
    </row>
    <row r="427" ht="15.75" customHeight="1">
      <c r="P427" s="51"/>
      <c r="S427" s="51"/>
    </row>
    <row r="428" ht="15.75" customHeight="1">
      <c r="P428" s="51"/>
      <c r="S428" s="51"/>
    </row>
    <row r="429" ht="15.75" customHeight="1">
      <c r="P429" s="51"/>
      <c r="S429" s="51"/>
    </row>
    <row r="430" ht="15.75" customHeight="1">
      <c r="P430" s="51"/>
      <c r="S430" s="51"/>
    </row>
    <row r="431" ht="15.75" customHeight="1">
      <c r="P431" s="51"/>
      <c r="S431" s="51"/>
    </row>
    <row r="432" ht="15.75" customHeight="1">
      <c r="P432" s="51"/>
      <c r="S432" s="51"/>
    </row>
    <row r="433" ht="15.75" customHeight="1">
      <c r="P433" s="51"/>
      <c r="S433" s="51"/>
    </row>
    <row r="434" ht="15.75" customHeight="1">
      <c r="P434" s="51"/>
      <c r="S434" s="51"/>
    </row>
    <row r="435" ht="15.75" customHeight="1">
      <c r="P435" s="51"/>
      <c r="S435" s="51"/>
    </row>
    <row r="436" ht="15.75" customHeight="1">
      <c r="P436" s="51"/>
      <c r="S436" s="51"/>
    </row>
    <row r="437" ht="15.75" customHeight="1">
      <c r="P437" s="51"/>
      <c r="S437" s="51"/>
    </row>
    <row r="438" ht="15.75" customHeight="1">
      <c r="P438" s="51"/>
      <c r="S438" s="51"/>
    </row>
    <row r="439" ht="15.75" customHeight="1">
      <c r="P439" s="51"/>
      <c r="S439" s="51"/>
    </row>
    <row r="440" ht="15.75" customHeight="1">
      <c r="P440" s="51"/>
      <c r="S440" s="51"/>
    </row>
    <row r="441" ht="15.75" customHeight="1">
      <c r="P441" s="51"/>
      <c r="S441" s="51"/>
    </row>
    <row r="442" ht="15.75" customHeight="1">
      <c r="P442" s="51"/>
      <c r="S442" s="51"/>
    </row>
    <row r="443" ht="15.75" customHeight="1">
      <c r="P443" s="51"/>
      <c r="S443" s="51"/>
    </row>
    <row r="444" ht="15.75" customHeight="1">
      <c r="P444" s="51"/>
      <c r="S444" s="51"/>
    </row>
    <row r="445" ht="15.75" customHeight="1">
      <c r="P445" s="51"/>
      <c r="S445" s="51"/>
    </row>
    <row r="446" ht="15.75" customHeight="1">
      <c r="P446" s="51"/>
      <c r="S446" s="51"/>
    </row>
    <row r="447" ht="15.75" customHeight="1">
      <c r="P447" s="51"/>
      <c r="S447" s="51"/>
    </row>
    <row r="448" ht="15.75" customHeight="1">
      <c r="P448" s="51"/>
      <c r="S448" s="51"/>
    </row>
    <row r="449" ht="15.75" customHeight="1">
      <c r="P449" s="51"/>
      <c r="S449" s="51"/>
    </row>
    <row r="450" ht="15.75" customHeight="1">
      <c r="P450" s="51"/>
      <c r="S450" s="51"/>
    </row>
    <row r="451" ht="15.75" customHeight="1">
      <c r="P451" s="51"/>
      <c r="S451" s="51"/>
    </row>
    <row r="452" ht="15.75" customHeight="1">
      <c r="P452" s="51"/>
      <c r="S452" s="51"/>
    </row>
    <row r="453" ht="15.75" customHeight="1">
      <c r="P453" s="51"/>
      <c r="S453" s="51"/>
    </row>
    <row r="454" ht="15.75" customHeight="1">
      <c r="P454" s="51"/>
      <c r="S454" s="51"/>
    </row>
    <row r="455" ht="15.75" customHeight="1">
      <c r="P455" s="51"/>
      <c r="S455" s="51"/>
    </row>
    <row r="456" ht="15.75" customHeight="1">
      <c r="P456" s="51"/>
      <c r="S456" s="51"/>
    </row>
    <row r="457" ht="15.75" customHeight="1">
      <c r="P457" s="51"/>
      <c r="S457" s="51"/>
    </row>
    <row r="458" ht="15.75" customHeight="1">
      <c r="P458" s="51"/>
      <c r="S458" s="51"/>
    </row>
    <row r="459" ht="15.75" customHeight="1">
      <c r="P459" s="51"/>
      <c r="S459" s="51"/>
    </row>
    <row r="460" ht="15.75" customHeight="1">
      <c r="P460" s="51"/>
      <c r="S460" s="51"/>
    </row>
    <row r="461" ht="15.75" customHeight="1">
      <c r="P461" s="51"/>
      <c r="S461" s="51"/>
    </row>
    <row r="462" ht="15.75" customHeight="1">
      <c r="P462" s="51"/>
      <c r="S462" s="51"/>
    </row>
    <row r="463" ht="15.75" customHeight="1">
      <c r="P463" s="51"/>
      <c r="S463" s="51"/>
    </row>
    <row r="464" ht="15.75" customHeight="1">
      <c r="P464" s="51"/>
      <c r="S464" s="51"/>
    </row>
    <row r="465" ht="15.75" customHeight="1">
      <c r="P465" s="51"/>
      <c r="S465" s="51"/>
    </row>
    <row r="466" ht="15.75" customHeight="1">
      <c r="P466" s="51"/>
      <c r="S466" s="51"/>
    </row>
    <row r="467" ht="15.75" customHeight="1">
      <c r="P467" s="51"/>
      <c r="S467" s="51"/>
    </row>
    <row r="468" ht="15.75" customHeight="1">
      <c r="P468" s="51"/>
      <c r="S468" s="51"/>
    </row>
    <row r="469" ht="15.75" customHeight="1">
      <c r="P469" s="51"/>
      <c r="S469" s="51"/>
    </row>
    <row r="470" ht="15.75" customHeight="1">
      <c r="P470" s="51"/>
      <c r="S470" s="51"/>
    </row>
    <row r="471" ht="15.75" customHeight="1">
      <c r="P471" s="51"/>
      <c r="S471" s="51"/>
    </row>
    <row r="472" ht="15.75" customHeight="1">
      <c r="P472" s="51"/>
      <c r="S472" s="51"/>
    </row>
    <row r="473" ht="15.75" customHeight="1">
      <c r="P473" s="51"/>
      <c r="S473" s="51"/>
    </row>
    <row r="474" ht="15.75" customHeight="1">
      <c r="P474" s="51"/>
      <c r="S474" s="51"/>
    </row>
    <row r="475" ht="15.75" customHeight="1">
      <c r="P475" s="51"/>
      <c r="S475" s="51"/>
    </row>
    <row r="476" ht="15.75" customHeight="1">
      <c r="P476" s="51"/>
      <c r="S476" s="51"/>
    </row>
    <row r="477" ht="15.75" customHeight="1">
      <c r="P477" s="51"/>
      <c r="S477" s="51"/>
    </row>
    <row r="478" ht="15.75" customHeight="1">
      <c r="P478" s="51"/>
      <c r="S478" s="51"/>
    </row>
    <row r="479" ht="15.75" customHeight="1">
      <c r="P479" s="51"/>
      <c r="S479" s="51"/>
    </row>
    <row r="480" ht="15.75" customHeight="1">
      <c r="P480" s="51"/>
      <c r="S480" s="51"/>
    </row>
    <row r="481" ht="15.75" customHeight="1">
      <c r="P481" s="51"/>
      <c r="S481" s="51"/>
    </row>
    <row r="482" ht="15.75" customHeight="1">
      <c r="P482" s="51"/>
      <c r="S482" s="51"/>
    </row>
    <row r="483" ht="15.75" customHeight="1">
      <c r="P483" s="51"/>
      <c r="S483" s="51"/>
    </row>
    <row r="484" ht="15.75" customHeight="1">
      <c r="P484" s="51"/>
      <c r="S484" s="51"/>
    </row>
    <row r="485" ht="15.75" customHeight="1">
      <c r="P485" s="51"/>
      <c r="S485" s="51"/>
    </row>
    <row r="486" ht="15.75" customHeight="1">
      <c r="P486" s="51"/>
      <c r="S486" s="51"/>
    </row>
    <row r="487" ht="15.75" customHeight="1">
      <c r="P487" s="51"/>
      <c r="S487" s="51"/>
    </row>
    <row r="488" ht="15.75" customHeight="1">
      <c r="P488" s="51"/>
      <c r="S488" s="51"/>
    </row>
    <row r="489" ht="15.75" customHeight="1">
      <c r="P489" s="51"/>
      <c r="S489" s="51"/>
    </row>
    <row r="490" ht="15.75" customHeight="1">
      <c r="P490" s="51"/>
      <c r="S490" s="51"/>
    </row>
    <row r="491" ht="15.75" customHeight="1">
      <c r="P491" s="51"/>
      <c r="S491" s="51"/>
    </row>
    <row r="492" ht="15.75" customHeight="1">
      <c r="P492" s="51"/>
      <c r="S492" s="51"/>
    </row>
    <row r="493" ht="15.75" customHeight="1">
      <c r="P493" s="51"/>
      <c r="S493" s="51"/>
    </row>
    <row r="494" ht="15.75" customHeight="1">
      <c r="P494" s="51"/>
      <c r="S494" s="51"/>
    </row>
    <row r="495" ht="15.75" customHeight="1">
      <c r="P495" s="51"/>
      <c r="S495" s="51"/>
    </row>
    <row r="496" ht="15.75" customHeight="1">
      <c r="P496" s="51"/>
      <c r="S496" s="51"/>
    </row>
    <row r="497" ht="15.75" customHeight="1">
      <c r="P497" s="51"/>
      <c r="S497" s="51"/>
    </row>
    <row r="498" ht="15.75" customHeight="1">
      <c r="P498" s="51"/>
      <c r="S498" s="51"/>
    </row>
    <row r="499" ht="15.75" customHeight="1">
      <c r="P499" s="51"/>
      <c r="S499" s="51"/>
    </row>
    <row r="500" ht="15.75" customHeight="1">
      <c r="P500" s="51"/>
      <c r="S500" s="51"/>
    </row>
    <row r="501" ht="15.75" customHeight="1">
      <c r="P501" s="51"/>
      <c r="S501" s="51"/>
    </row>
    <row r="502" ht="15.75" customHeight="1">
      <c r="P502" s="51"/>
      <c r="S502" s="51"/>
    </row>
    <row r="503" ht="15.75" customHeight="1">
      <c r="P503" s="51"/>
      <c r="S503" s="51"/>
    </row>
    <row r="504" ht="15.75" customHeight="1">
      <c r="P504" s="51"/>
      <c r="S504" s="51"/>
    </row>
    <row r="505" ht="15.75" customHeight="1">
      <c r="P505" s="51"/>
      <c r="S505" s="51"/>
    </row>
    <row r="506" ht="15.75" customHeight="1">
      <c r="P506" s="51"/>
      <c r="S506" s="51"/>
    </row>
    <row r="507" ht="15.75" customHeight="1">
      <c r="P507" s="51"/>
      <c r="S507" s="51"/>
    </row>
    <row r="508" ht="15.75" customHeight="1">
      <c r="P508" s="51"/>
      <c r="S508" s="51"/>
    </row>
    <row r="509" ht="15.75" customHeight="1">
      <c r="P509" s="51"/>
      <c r="S509" s="51"/>
    </row>
    <row r="510" ht="15.75" customHeight="1">
      <c r="P510" s="51"/>
      <c r="S510" s="51"/>
    </row>
    <row r="511" ht="15.75" customHeight="1">
      <c r="P511" s="51"/>
      <c r="S511" s="51"/>
    </row>
    <row r="512" ht="15.75" customHeight="1">
      <c r="P512" s="51"/>
      <c r="S512" s="51"/>
    </row>
    <row r="513" ht="15.75" customHeight="1">
      <c r="P513" s="51"/>
      <c r="S513" s="51"/>
    </row>
    <row r="514" ht="15.75" customHeight="1">
      <c r="P514" s="51"/>
      <c r="S514" s="51"/>
    </row>
    <row r="515" ht="15.75" customHeight="1">
      <c r="P515" s="51"/>
      <c r="S515" s="51"/>
    </row>
    <row r="516" ht="15.75" customHeight="1">
      <c r="P516" s="51"/>
      <c r="S516" s="51"/>
    </row>
    <row r="517" ht="15.75" customHeight="1">
      <c r="P517" s="51"/>
      <c r="S517" s="51"/>
    </row>
    <row r="518" ht="15.75" customHeight="1">
      <c r="P518" s="51"/>
      <c r="S518" s="51"/>
    </row>
    <row r="519" ht="15.75" customHeight="1">
      <c r="P519" s="51"/>
      <c r="S519" s="51"/>
    </row>
    <row r="520" ht="15.75" customHeight="1">
      <c r="P520" s="51"/>
      <c r="S520" s="51"/>
    </row>
    <row r="521" ht="15.75" customHeight="1">
      <c r="P521" s="51"/>
      <c r="S521" s="51"/>
    </row>
    <row r="522" ht="15.75" customHeight="1">
      <c r="P522" s="51"/>
      <c r="S522" s="51"/>
    </row>
    <row r="523" ht="15.75" customHeight="1">
      <c r="P523" s="51"/>
      <c r="S523" s="51"/>
    </row>
    <row r="524" ht="15.75" customHeight="1">
      <c r="P524" s="51"/>
      <c r="S524" s="51"/>
    </row>
    <row r="525" ht="15.75" customHeight="1">
      <c r="P525" s="51"/>
      <c r="S525" s="51"/>
    </row>
    <row r="526" ht="15.75" customHeight="1">
      <c r="P526" s="51"/>
      <c r="S526" s="51"/>
    </row>
    <row r="527" ht="15.75" customHeight="1">
      <c r="P527" s="51"/>
      <c r="S527" s="51"/>
    </row>
    <row r="528" ht="15.75" customHeight="1">
      <c r="P528" s="51"/>
      <c r="S528" s="51"/>
    </row>
    <row r="529" ht="15.75" customHeight="1">
      <c r="P529" s="51"/>
      <c r="S529" s="51"/>
    </row>
    <row r="530" ht="15.75" customHeight="1">
      <c r="P530" s="51"/>
      <c r="S530" s="51"/>
    </row>
    <row r="531" ht="15.75" customHeight="1">
      <c r="P531" s="51"/>
      <c r="S531" s="51"/>
    </row>
    <row r="532" ht="15.75" customHeight="1">
      <c r="P532" s="51"/>
      <c r="S532" s="51"/>
    </row>
    <row r="533" ht="15.75" customHeight="1">
      <c r="P533" s="51"/>
      <c r="S533" s="51"/>
    </row>
    <row r="534" ht="15.75" customHeight="1">
      <c r="P534" s="51"/>
      <c r="S534" s="51"/>
    </row>
    <row r="535" ht="15.75" customHeight="1">
      <c r="P535" s="51"/>
      <c r="S535" s="51"/>
    </row>
    <row r="536" ht="15.75" customHeight="1">
      <c r="P536" s="51"/>
      <c r="S536" s="51"/>
    </row>
    <row r="537" ht="15.75" customHeight="1">
      <c r="P537" s="51"/>
      <c r="S537" s="51"/>
    </row>
    <row r="538" ht="15.75" customHeight="1">
      <c r="P538" s="51"/>
      <c r="S538" s="51"/>
    </row>
    <row r="539" ht="15.75" customHeight="1">
      <c r="P539" s="51"/>
      <c r="S539" s="51"/>
    </row>
    <row r="540" ht="15.75" customHeight="1">
      <c r="P540" s="51"/>
      <c r="S540" s="51"/>
    </row>
    <row r="541" ht="15.75" customHeight="1">
      <c r="P541" s="51"/>
      <c r="S541" s="51"/>
    </row>
    <row r="542" ht="15.75" customHeight="1">
      <c r="P542" s="51"/>
      <c r="S542" s="51"/>
    </row>
    <row r="543" ht="15.75" customHeight="1">
      <c r="P543" s="51"/>
      <c r="S543" s="51"/>
    </row>
    <row r="544" ht="15.75" customHeight="1">
      <c r="P544" s="51"/>
      <c r="S544" s="51"/>
    </row>
    <row r="545" ht="15.75" customHeight="1">
      <c r="P545" s="51"/>
      <c r="S545" s="51"/>
    </row>
    <row r="546" ht="15.75" customHeight="1">
      <c r="P546" s="51"/>
      <c r="S546" s="51"/>
    </row>
    <row r="547" ht="15.75" customHeight="1">
      <c r="P547" s="51"/>
      <c r="S547" s="51"/>
    </row>
    <row r="548" ht="15.75" customHeight="1">
      <c r="P548" s="51"/>
      <c r="S548" s="51"/>
    </row>
    <row r="549" ht="15.75" customHeight="1">
      <c r="P549" s="51"/>
      <c r="S549" s="51"/>
    </row>
    <row r="550" ht="15.75" customHeight="1">
      <c r="P550" s="51"/>
      <c r="S550" s="51"/>
    </row>
    <row r="551" ht="15.75" customHeight="1">
      <c r="P551" s="51"/>
      <c r="S551" s="51"/>
    </row>
    <row r="552" ht="15.75" customHeight="1">
      <c r="P552" s="51"/>
      <c r="S552" s="51"/>
    </row>
    <row r="553" ht="15.75" customHeight="1">
      <c r="P553" s="51"/>
      <c r="S553" s="51"/>
    </row>
    <row r="554" ht="15.75" customHeight="1">
      <c r="P554" s="51"/>
      <c r="S554" s="51"/>
    </row>
    <row r="555" ht="15.75" customHeight="1">
      <c r="P555" s="51"/>
      <c r="S555" s="51"/>
    </row>
    <row r="556" ht="15.75" customHeight="1">
      <c r="P556" s="51"/>
      <c r="S556" s="51"/>
    </row>
    <row r="557" ht="15.75" customHeight="1">
      <c r="P557" s="51"/>
      <c r="S557" s="51"/>
    </row>
    <row r="558" ht="15.75" customHeight="1">
      <c r="P558" s="51"/>
      <c r="S558" s="51"/>
    </row>
    <row r="559" ht="15.75" customHeight="1">
      <c r="P559" s="51"/>
      <c r="S559" s="51"/>
    </row>
    <row r="560" ht="15.75" customHeight="1">
      <c r="P560" s="51"/>
      <c r="S560" s="51"/>
    </row>
    <row r="561" ht="15.75" customHeight="1">
      <c r="P561" s="51"/>
      <c r="S561" s="51"/>
    </row>
    <row r="562" ht="15.75" customHeight="1">
      <c r="P562" s="51"/>
      <c r="S562" s="51"/>
    </row>
    <row r="563" ht="15.75" customHeight="1">
      <c r="P563" s="51"/>
      <c r="S563" s="51"/>
    </row>
    <row r="564" ht="15.75" customHeight="1">
      <c r="P564" s="51"/>
      <c r="S564" s="51"/>
    </row>
    <row r="565" ht="15.75" customHeight="1">
      <c r="P565" s="51"/>
      <c r="S565" s="51"/>
    </row>
    <row r="566" ht="15.75" customHeight="1">
      <c r="P566" s="51"/>
      <c r="S566" s="51"/>
    </row>
    <row r="567" ht="15.75" customHeight="1">
      <c r="P567" s="51"/>
      <c r="S567" s="51"/>
    </row>
    <row r="568" ht="15.75" customHeight="1">
      <c r="P568" s="51"/>
      <c r="S568" s="51"/>
    </row>
    <row r="569" ht="15.75" customHeight="1">
      <c r="P569" s="51"/>
      <c r="S569" s="51"/>
    </row>
    <row r="570" ht="15.75" customHeight="1">
      <c r="P570" s="51"/>
      <c r="S570" s="51"/>
    </row>
    <row r="571" ht="15.75" customHeight="1">
      <c r="P571" s="51"/>
      <c r="S571" s="51"/>
    </row>
    <row r="572" ht="15.75" customHeight="1">
      <c r="P572" s="51"/>
      <c r="S572" s="51"/>
    </row>
    <row r="573" ht="15.75" customHeight="1">
      <c r="P573" s="51"/>
      <c r="S573" s="51"/>
    </row>
    <row r="574" ht="15.75" customHeight="1">
      <c r="P574" s="51"/>
      <c r="S574" s="51"/>
    </row>
    <row r="575" ht="15.75" customHeight="1">
      <c r="P575" s="51"/>
      <c r="S575" s="51"/>
    </row>
    <row r="576" ht="15.75" customHeight="1">
      <c r="P576" s="51"/>
      <c r="S576" s="51"/>
    </row>
    <row r="577" ht="15.75" customHeight="1">
      <c r="P577" s="51"/>
      <c r="S577" s="51"/>
    </row>
    <row r="578" ht="15.75" customHeight="1">
      <c r="P578" s="51"/>
      <c r="S578" s="51"/>
    </row>
    <row r="579" ht="15.75" customHeight="1">
      <c r="P579" s="51"/>
      <c r="S579" s="51"/>
    </row>
    <row r="580" ht="15.75" customHeight="1">
      <c r="P580" s="51"/>
      <c r="S580" s="51"/>
    </row>
    <row r="581" ht="15.75" customHeight="1">
      <c r="P581" s="51"/>
      <c r="S581" s="51"/>
    </row>
    <row r="582" ht="15.75" customHeight="1">
      <c r="P582" s="51"/>
      <c r="S582" s="51"/>
    </row>
    <row r="583" ht="15.75" customHeight="1">
      <c r="P583" s="51"/>
      <c r="S583" s="51"/>
    </row>
    <row r="584" ht="15.75" customHeight="1">
      <c r="P584" s="51"/>
      <c r="S584" s="51"/>
    </row>
    <row r="585" ht="15.75" customHeight="1">
      <c r="P585" s="51"/>
      <c r="S585" s="51"/>
    </row>
    <row r="586" ht="15.75" customHeight="1">
      <c r="P586" s="51"/>
      <c r="S586" s="51"/>
    </row>
    <row r="587" ht="15.75" customHeight="1">
      <c r="P587" s="51"/>
      <c r="S587" s="51"/>
    </row>
    <row r="588" ht="15.75" customHeight="1">
      <c r="P588" s="51"/>
      <c r="S588" s="51"/>
    </row>
    <row r="589" ht="15.75" customHeight="1">
      <c r="P589" s="51"/>
      <c r="S589" s="51"/>
    </row>
    <row r="590" ht="15.75" customHeight="1">
      <c r="P590" s="51"/>
      <c r="S590" s="51"/>
    </row>
    <row r="591" ht="15.75" customHeight="1">
      <c r="P591" s="51"/>
      <c r="S591" s="51"/>
    </row>
    <row r="592" ht="15.75" customHeight="1">
      <c r="P592" s="51"/>
      <c r="S592" s="51"/>
    </row>
    <row r="593" ht="15.75" customHeight="1">
      <c r="P593" s="51"/>
      <c r="S593" s="51"/>
    </row>
    <row r="594" ht="15.75" customHeight="1">
      <c r="P594" s="51"/>
      <c r="S594" s="51"/>
    </row>
    <row r="595" ht="15.75" customHeight="1">
      <c r="P595" s="51"/>
      <c r="S595" s="51"/>
    </row>
    <row r="596" ht="15.75" customHeight="1">
      <c r="P596" s="51"/>
      <c r="S596" s="51"/>
    </row>
    <row r="597" ht="15.75" customHeight="1">
      <c r="P597" s="51"/>
      <c r="S597" s="51"/>
    </row>
    <row r="598" ht="15.75" customHeight="1">
      <c r="P598" s="51"/>
      <c r="S598" s="51"/>
    </row>
    <row r="599" ht="15.75" customHeight="1">
      <c r="P599" s="51"/>
      <c r="S599" s="51"/>
    </row>
    <row r="600" ht="15.75" customHeight="1">
      <c r="P600" s="51"/>
      <c r="S600" s="51"/>
    </row>
    <row r="601" ht="15.75" customHeight="1">
      <c r="P601" s="51"/>
      <c r="S601" s="51"/>
    </row>
    <row r="602" ht="15.75" customHeight="1">
      <c r="P602" s="51"/>
      <c r="S602" s="51"/>
    </row>
    <row r="603" ht="15.75" customHeight="1">
      <c r="P603" s="51"/>
      <c r="S603" s="51"/>
    </row>
    <row r="604" ht="15.75" customHeight="1">
      <c r="P604" s="51"/>
      <c r="S604" s="51"/>
    </row>
    <row r="605" ht="15.75" customHeight="1">
      <c r="P605" s="51"/>
      <c r="S605" s="51"/>
    </row>
    <row r="606" ht="15.75" customHeight="1">
      <c r="P606" s="51"/>
      <c r="S606" s="51"/>
    </row>
    <row r="607" ht="15.75" customHeight="1">
      <c r="P607" s="51"/>
      <c r="S607" s="51"/>
    </row>
    <row r="608" ht="15.75" customHeight="1">
      <c r="P608" s="51"/>
      <c r="S608" s="51"/>
    </row>
    <row r="609" ht="15.75" customHeight="1">
      <c r="P609" s="51"/>
      <c r="S609" s="51"/>
    </row>
    <row r="610" ht="15.75" customHeight="1">
      <c r="P610" s="51"/>
      <c r="S610" s="51"/>
    </row>
    <row r="611" ht="15.75" customHeight="1">
      <c r="P611" s="51"/>
      <c r="S611" s="51"/>
    </row>
    <row r="612" ht="15.75" customHeight="1">
      <c r="P612" s="51"/>
      <c r="S612" s="51"/>
    </row>
    <row r="613" ht="15.75" customHeight="1">
      <c r="P613" s="51"/>
      <c r="S613" s="51"/>
    </row>
    <row r="614" ht="15.75" customHeight="1">
      <c r="P614" s="51"/>
      <c r="S614" s="51"/>
    </row>
    <row r="615" ht="15.75" customHeight="1">
      <c r="P615" s="51"/>
      <c r="S615" s="51"/>
    </row>
    <row r="616" ht="15.75" customHeight="1">
      <c r="P616" s="51"/>
      <c r="S616" s="51"/>
    </row>
    <row r="617" ht="15.75" customHeight="1">
      <c r="P617" s="51"/>
      <c r="S617" s="51"/>
    </row>
    <row r="618" ht="15.75" customHeight="1">
      <c r="P618" s="51"/>
      <c r="S618" s="51"/>
    </row>
    <row r="619" ht="15.75" customHeight="1">
      <c r="P619" s="51"/>
      <c r="S619" s="51"/>
    </row>
    <row r="620" ht="15.75" customHeight="1">
      <c r="P620" s="51"/>
      <c r="S620" s="51"/>
    </row>
    <row r="621" ht="15.75" customHeight="1">
      <c r="P621" s="51"/>
      <c r="S621" s="51"/>
    </row>
    <row r="622" ht="15.75" customHeight="1">
      <c r="P622" s="51"/>
      <c r="S622" s="51"/>
    </row>
    <row r="623" ht="15.75" customHeight="1">
      <c r="P623" s="51"/>
      <c r="S623" s="51"/>
    </row>
    <row r="624" ht="15.75" customHeight="1">
      <c r="P624" s="51"/>
      <c r="S624" s="51"/>
    </row>
    <row r="625" ht="15.75" customHeight="1">
      <c r="P625" s="51"/>
      <c r="S625" s="51"/>
    </row>
    <row r="626" ht="15.75" customHeight="1">
      <c r="P626" s="51"/>
      <c r="S626" s="51"/>
    </row>
    <row r="627" ht="15.75" customHeight="1">
      <c r="P627" s="51"/>
      <c r="S627" s="51"/>
    </row>
    <row r="628" ht="15.75" customHeight="1">
      <c r="P628" s="51"/>
      <c r="S628" s="51"/>
    </row>
    <row r="629" ht="15.75" customHeight="1">
      <c r="P629" s="51"/>
      <c r="S629" s="51"/>
    </row>
    <row r="630" ht="15.75" customHeight="1">
      <c r="P630" s="51"/>
      <c r="S630" s="51"/>
    </row>
    <row r="631" ht="15.75" customHeight="1">
      <c r="P631" s="51"/>
      <c r="S631" s="51"/>
    </row>
    <row r="632" ht="15.75" customHeight="1">
      <c r="P632" s="51"/>
      <c r="S632" s="51"/>
    </row>
    <row r="633" ht="15.75" customHeight="1">
      <c r="P633" s="51"/>
      <c r="S633" s="51"/>
    </row>
    <row r="634" ht="15.75" customHeight="1">
      <c r="P634" s="51"/>
      <c r="S634" s="51"/>
    </row>
    <row r="635" ht="15.75" customHeight="1">
      <c r="P635" s="51"/>
      <c r="S635" s="51"/>
    </row>
    <row r="636" ht="15.75" customHeight="1">
      <c r="P636" s="51"/>
      <c r="S636" s="51"/>
    </row>
    <row r="637" ht="15.75" customHeight="1">
      <c r="P637" s="51"/>
      <c r="S637" s="51"/>
    </row>
    <row r="638" ht="15.75" customHeight="1">
      <c r="P638" s="51"/>
      <c r="S638" s="51"/>
    </row>
    <row r="639" ht="15.75" customHeight="1">
      <c r="P639" s="51"/>
      <c r="S639" s="51"/>
    </row>
    <row r="640" ht="15.75" customHeight="1">
      <c r="P640" s="51"/>
      <c r="S640" s="51"/>
    </row>
    <row r="641" ht="15.75" customHeight="1">
      <c r="P641" s="51"/>
      <c r="S641" s="51"/>
    </row>
    <row r="642" ht="15.75" customHeight="1">
      <c r="P642" s="51"/>
      <c r="S642" s="51"/>
    </row>
    <row r="643" ht="15.75" customHeight="1">
      <c r="P643" s="51"/>
      <c r="S643" s="51"/>
    </row>
    <row r="644" ht="15.75" customHeight="1">
      <c r="P644" s="51"/>
      <c r="S644" s="51"/>
    </row>
    <row r="645" ht="15.75" customHeight="1">
      <c r="P645" s="51"/>
      <c r="S645" s="51"/>
    </row>
    <row r="646" ht="15.75" customHeight="1">
      <c r="P646" s="51"/>
      <c r="S646" s="51"/>
    </row>
    <row r="647" ht="15.75" customHeight="1">
      <c r="P647" s="51"/>
      <c r="S647" s="51"/>
    </row>
    <row r="648" ht="15.75" customHeight="1">
      <c r="P648" s="51"/>
      <c r="S648" s="51"/>
    </row>
    <row r="649" ht="15.75" customHeight="1">
      <c r="P649" s="51"/>
      <c r="S649" s="51"/>
    </row>
    <row r="650" ht="15.75" customHeight="1">
      <c r="P650" s="51"/>
      <c r="S650" s="51"/>
    </row>
    <row r="651" ht="15.75" customHeight="1">
      <c r="P651" s="51"/>
      <c r="S651" s="51"/>
    </row>
    <row r="652" ht="15.75" customHeight="1">
      <c r="P652" s="51"/>
      <c r="S652" s="51"/>
    </row>
    <row r="653" ht="15.75" customHeight="1">
      <c r="P653" s="51"/>
      <c r="S653" s="51"/>
    </row>
    <row r="654" ht="15.75" customHeight="1">
      <c r="P654" s="51"/>
      <c r="S654" s="51"/>
    </row>
    <row r="655" ht="15.75" customHeight="1">
      <c r="P655" s="51"/>
      <c r="S655" s="51"/>
    </row>
    <row r="656" ht="15.75" customHeight="1">
      <c r="P656" s="51"/>
      <c r="S656" s="51"/>
    </row>
    <row r="657" ht="15.75" customHeight="1">
      <c r="P657" s="51"/>
      <c r="S657" s="51"/>
    </row>
    <row r="658" ht="15.75" customHeight="1">
      <c r="P658" s="51"/>
      <c r="S658" s="51"/>
    </row>
    <row r="659" ht="15.75" customHeight="1">
      <c r="P659" s="51"/>
      <c r="S659" s="51"/>
    </row>
    <row r="660" ht="15.75" customHeight="1">
      <c r="P660" s="51"/>
      <c r="S660" s="51"/>
    </row>
    <row r="661" ht="15.75" customHeight="1">
      <c r="P661" s="51"/>
      <c r="S661" s="51"/>
    </row>
    <row r="662" ht="15.75" customHeight="1">
      <c r="P662" s="51"/>
      <c r="S662" s="51"/>
    </row>
    <row r="663" ht="15.75" customHeight="1">
      <c r="P663" s="51"/>
      <c r="S663" s="51"/>
    </row>
    <row r="664" ht="15.75" customHeight="1">
      <c r="P664" s="51"/>
      <c r="S664" s="51"/>
    </row>
    <row r="665" ht="15.75" customHeight="1">
      <c r="P665" s="51"/>
      <c r="S665" s="51"/>
    </row>
    <row r="666" ht="15.75" customHeight="1">
      <c r="P666" s="51"/>
      <c r="S666" s="51"/>
    </row>
    <row r="667" ht="15.75" customHeight="1">
      <c r="P667" s="51"/>
      <c r="S667" s="51"/>
    </row>
    <row r="668" ht="15.75" customHeight="1">
      <c r="P668" s="51"/>
      <c r="S668" s="51"/>
    </row>
    <row r="669" ht="15.75" customHeight="1">
      <c r="P669" s="51"/>
      <c r="S669" s="51"/>
    </row>
    <row r="670" ht="15.75" customHeight="1">
      <c r="P670" s="51"/>
      <c r="S670" s="51"/>
    </row>
    <row r="671" ht="15.75" customHeight="1">
      <c r="P671" s="51"/>
      <c r="S671" s="51"/>
    </row>
    <row r="672" ht="15.75" customHeight="1">
      <c r="P672" s="51"/>
      <c r="S672" s="51"/>
    </row>
    <row r="673" ht="15.75" customHeight="1">
      <c r="P673" s="51"/>
      <c r="S673" s="51"/>
    </row>
    <row r="674" ht="15.75" customHeight="1">
      <c r="P674" s="51"/>
      <c r="S674" s="51"/>
    </row>
    <row r="675" ht="15.75" customHeight="1">
      <c r="P675" s="51"/>
      <c r="S675" s="51"/>
    </row>
    <row r="676" ht="15.75" customHeight="1">
      <c r="P676" s="51"/>
      <c r="S676" s="51"/>
    </row>
    <row r="677" ht="15.75" customHeight="1">
      <c r="P677" s="51"/>
      <c r="S677" s="51"/>
    </row>
    <row r="678" ht="15.75" customHeight="1">
      <c r="P678" s="51"/>
      <c r="S678" s="51"/>
    </row>
    <row r="679" ht="15.75" customHeight="1">
      <c r="P679" s="51"/>
      <c r="S679" s="51"/>
    </row>
    <row r="680" ht="15.75" customHeight="1">
      <c r="P680" s="51"/>
      <c r="S680" s="51"/>
    </row>
    <row r="681" ht="15.75" customHeight="1">
      <c r="P681" s="51"/>
      <c r="S681" s="51"/>
    </row>
    <row r="682" ht="15.75" customHeight="1">
      <c r="P682" s="51"/>
      <c r="S682" s="51"/>
    </row>
    <row r="683" ht="15.75" customHeight="1">
      <c r="P683" s="51"/>
      <c r="S683" s="51"/>
    </row>
    <row r="684" ht="15.75" customHeight="1">
      <c r="P684" s="51"/>
      <c r="S684" s="51"/>
    </row>
    <row r="685" ht="15.75" customHeight="1">
      <c r="P685" s="51"/>
      <c r="S685" s="51"/>
    </row>
    <row r="686" ht="15.75" customHeight="1">
      <c r="P686" s="51"/>
      <c r="S686" s="51"/>
    </row>
    <row r="687" ht="15.75" customHeight="1">
      <c r="P687" s="51"/>
      <c r="S687" s="51"/>
    </row>
    <row r="688" ht="15.75" customHeight="1">
      <c r="P688" s="51"/>
      <c r="S688" s="51"/>
    </row>
    <row r="689" ht="15.75" customHeight="1">
      <c r="P689" s="51"/>
      <c r="S689" s="51"/>
    </row>
    <row r="690" ht="15.75" customHeight="1">
      <c r="P690" s="51"/>
      <c r="S690" s="51"/>
    </row>
    <row r="691" ht="15.75" customHeight="1">
      <c r="P691" s="51"/>
      <c r="S691" s="51"/>
    </row>
    <row r="692" ht="15.75" customHeight="1">
      <c r="P692" s="51"/>
      <c r="S692" s="51"/>
    </row>
    <row r="693" ht="15.75" customHeight="1">
      <c r="P693" s="51"/>
      <c r="S693" s="51"/>
    </row>
    <row r="694" ht="15.75" customHeight="1">
      <c r="P694" s="51"/>
      <c r="S694" s="51"/>
    </row>
    <row r="695" ht="15.75" customHeight="1">
      <c r="P695" s="51"/>
      <c r="S695" s="51"/>
    </row>
    <row r="696" ht="15.75" customHeight="1">
      <c r="P696" s="51"/>
      <c r="S696" s="51"/>
    </row>
    <row r="697" ht="15.75" customHeight="1">
      <c r="P697" s="51"/>
      <c r="S697" s="51"/>
    </row>
    <row r="698" ht="15.75" customHeight="1">
      <c r="P698" s="51"/>
      <c r="S698" s="51"/>
    </row>
    <row r="699" ht="15.75" customHeight="1">
      <c r="P699" s="51"/>
      <c r="S699" s="51"/>
    </row>
    <row r="700" ht="15.75" customHeight="1">
      <c r="P700" s="51"/>
      <c r="S700" s="51"/>
    </row>
    <row r="701" ht="15.75" customHeight="1">
      <c r="P701" s="51"/>
      <c r="S701" s="51"/>
    </row>
    <row r="702" ht="15.75" customHeight="1">
      <c r="P702" s="51"/>
      <c r="S702" s="51"/>
    </row>
    <row r="703" ht="15.75" customHeight="1">
      <c r="P703" s="51"/>
      <c r="S703" s="51"/>
    </row>
    <row r="704" ht="15.75" customHeight="1">
      <c r="P704" s="51"/>
      <c r="S704" s="51"/>
    </row>
    <row r="705" ht="15.75" customHeight="1">
      <c r="P705" s="51"/>
      <c r="S705" s="51"/>
    </row>
    <row r="706" ht="15.75" customHeight="1">
      <c r="P706" s="51"/>
      <c r="S706" s="51"/>
    </row>
    <row r="707" ht="15.75" customHeight="1">
      <c r="P707" s="51"/>
      <c r="S707" s="51"/>
    </row>
    <row r="708" ht="15.75" customHeight="1">
      <c r="P708" s="51"/>
      <c r="S708" s="51"/>
    </row>
    <row r="709" ht="15.75" customHeight="1">
      <c r="P709" s="51"/>
      <c r="S709" s="51"/>
    </row>
    <row r="710" ht="15.75" customHeight="1">
      <c r="P710" s="51"/>
      <c r="S710" s="51"/>
    </row>
    <row r="711" ht="15.75" customHeight="1">
      <c r="P711" s="51"/>
      <c r="S711" s="51"/>
    </row>
    <row r="712" ht="15.75" customHeight="1">
      <c r="P712" s="51"/>
      <c r="S712" s="51"/>
    </row>
    <row r="713" ht="15.75" customHeight="1">
      <c r="P713" s="51"/>
      <c r="S713" s="51"/>
    </row>
    <row r="714" ht="15.75" customHeight="1">
      <c r="P714" s="51"/>
      <c r="S714" s="51"/>
    </row>
    <row r="715" ht="15.75" customHeight="1">
      <c r="P715" s="51"/>
      <c r="S715" s="51"/>
    </row>
    <row r="716" ht="15.75" customHeight="1">
      <c r="P716" s="51"/>
      <c r="S716" s="51"/>
    </row>
    <row r="717" ht="15.75" customHeight="1">
      <c r="P717" s="51"/>
      <c r="S717" s="51"/>
    </row>
    <row r="718" ht="15.75" customHeight="1">
      <c r="P718" s="51"/>
      <c r="S718" s="51"/>
    </row>
    <row r="719" ht="15.75" customHeight="1">
      <c r="P719" s="51"/>
      <c r="S719" s="51"/>
    </row>
    <row r="720" ht="15.75" customHeight="1">
      <c r="P720" s="51"/>
      <c r="S720" s="51"/>
    </row>
    <row r="721" ht="15.75" customHeight="1">
      <c r="P721" s="51"/>
      <c r="S721" s="51"/>
    </row>
    <row r="722" ht="15.75" customHeight="1">
      <c r="P722" s="51"/>
      <c r="S722" s="51"/>
    </row>
    <row r="723" ht="15.75" customHeight="1">
      <c r="P723" s="51"/>
      <c r="S723" s="51"/>
    </row>
    <row r="724" ht="15.75" customHeight="1">
      <c r="P724" s="51"/>
      <c r="S724" s="51"/>
    </row>
    <row r="725" ht="15.75" customHeight="1">
      <c r="P725" s="51"/>
      <c r="S725" s="51"/>
    </row>
    <row r="726" ht="15.75" customHeight="1">
      <c r="P726" s="51"/>
      <c r="S726" s="51"/>
    </row>
    <row r="727" ht="15.75" customHeight="1">
      <c r="P727" s="51"/>
      <c r="S727" s="51"/>
    </row>
    <row r="728" ht="15.75" customHeight="1">
      <c r="P728" s="51"/>
      <c r="S728" s="51"/>
    </row>
    <row r="729" ht="15.75" customHeight="1">
      <c r="P729" s="51"/>
      <c r="S729" s="51"/>
    </row>
    <row r="730" ht="15.75" customHeight="1">
      <c r="P730" s="51"/>
      <c r="S730" s="51"/>
    </row>
    <row r="731" ht="15.75" customHeight="1">
      <c r="P731" s="51"/>
      <c r="S731" s="51"/>
    </row>
    <row r="732" ht="15.75" customHeight="1">
      <c r="P732" s="51"/>
      <c r="S732" s="51"/>
    </row>
    <row r="733" ht="15.75" customHeight="1">
      <c r="P733" s="51"/>
      <c r="S733" s="51"/>
    </row>
    <row r="734" ht="15.75" customHeight="1">
      <c r="P734" s="51"/>
      <c r="S734" s="51"/>
    </row>
    <row r="735" ht="15.75" customHeight="1">
      <c r="P735" s="51"/>
      <c r="S735" s="51"/>
    </row>
    <row r="736" ht="15.75" customHeight="1">
      <c r="P736" s="51"/>
      <c r="S736" s="51"/>
    </row>
    <row r="737" ht="15.75" customHeight="1">
      <c r="P737" s="51"/>
      <c r="S737" s="51"/>
    </row>
    <row r="738" ht="15.75" customHeight="1">
      <c r="P738" s="51"/>
      <c r="S738" s="51"/>
    </row>
    <row r="739" ht="15.75" customHeight="1">
      <c r="P739" s="51"/>
      <c r="S739" s="51"/>
    </row>
    <row r="740" ht="15.75" customHeight="1">
      <c r="P740" s="51"/>
      <c r="S740" s="51"/>
    </row>
    <row r="741" ht="15.75" customHeight="1">
      <c r="P741" s="51"/>
      <c r="S741" s="51"/>
    </row>
    <row r="742" ht="15.75" customHeight="1">
      <c r="P742" s="51"/>
      <c r="S742" s="51"/>
    </row>
    <row r="743" ht="15.75" customHeight="1">
      <c r="P743" s="51"/>
      <c r="S743" s="51"/>
    </row>
    <row r="744" ht="15.75" customHeight="1">
      <c r="P744" s="51"/>
      <c r="S744" s="51"/>
    </row>
    <row r="745" ht="15.75" customHeight="1">
      <c r="P745" s="51"/>
      <c r="S745" s="51"/>
    </row>
    <row r="746" ht="15.75" customHeight="1">
      <c r="P746" s="51"/>
      <c r="S746" s="51"/>
    </row>
    <row r="747" ht="15.75" customHeight="1">
      <c r="P747" s="51"/>
      <c r="S747" s="51"/>
    </row>
    <row r="748" ht="15.75" customHeight="1">
      <c r="P748" s="51"/>
      <c r="S748" s="51"/>
    </row>
    <row r="749" ht="15.75" customHeight="1">
      <c r="P749" s="51"/>
      <c r="S749" s="51"/>
    </row>
    <row r="750" ht="15.75" customHeight="1">
      <c r="P750" s="51"/>
      <c r="S750" s="51"/>
    </row>
    <row r="751" ht="15.75" customHeight="1">
      <c r="P751" s="51"/>
      <c r="S751" s="51"/>
    </row>
    <row r="752" ht="15.75" customHeight="1">
      <c r="P752" s="51"/>
      <c r="S752" s="51"/>
    </row>
    <row r="753" ht="15.75" customHeight="1">
      <c r="P753" s="51"/>
      <c r="S753" s="51"/>
    </row>
    <row r="754" ht="15.75" customHeight="1">
      <c r="P754" s="51"/>
      <c r="S754" s="51"/>
    </row>
    <row r="755" ht="15.75" customHeight="1">
      <c r="P755" s="51"/>
      <c r="S755" s="51"/>
    </row>
    <row r="756" ht="15.75" customHeight="1">
      <c r="P756" s="51"/>
      <c r="S756" s="51"/>
    </row>
    <row r="757" ht="15.75" customHeight="1">
      <c r="P757" s="51"/>
      <c r="S757" s="51"/>
    </row>
    <row r="758" ht="15.75" customHeight="1">
      <c r="P758" s="51"/>
      <c r="S758" s="51"/>
    </row>
    <row r="759" ht="15.75" customHeight="1">
      <c r="P759" s="51"/>
      <c r="S759" s="51"/>
    </row>
    <row r="760" ht="15.75" customHeight="1">
      <c r="P760" s="51"/>
      <c r="S760" s="51"/>
    </row>
    <row r="761" ht="15.75" customHeight="1">
      <c r="P761" s="51"/>
      <c r="S761" s="51"/>
    </row>
    <row r="762" ht="15.75" customHeight="1">
      <c r="P762" s="51"/>
      <c r="S762" s="51"/>
    </row>
    <row r="763" ht="15.75" customHeight="1">
      <c r="P763" s="51"/>
      <c r="S763" s="51"/>
    </row>
    <row r="764" ht="15.75" customHeight="1">
      <c r="P764" s="51"/>
      <c r="S764" s="51"/>
    </row>
    <row r="765" ht="15.75" customHeight="1">
      <c r="P765" s="51"/>
      <c r="S765" s="51"/>
    </row>
    <row r="766" ht="15.75" customHeight="1">
      <c r="P766" s="51"/>
      <c r="S766" s="51"/>
    </row>
    <row r="767" ht="15.75" customHeight="1">
      <c r="P767" s="51"/>
      <c r="S767" s="51"/>
    </row>
    <row r="768" ht="15.75" customHeight="1">
      <c r="P768" s="51"/>
      <c r="S768" s="51"/>
    </row>
    <row r="769" ht="15.75" customHeight="1">
      <c r="P769" s="51"/>
      <c r="S769" s="51"/>
    </row>
    <row r="770" ht="15.75" customHeight="1">
      <c r="P770" s="51"/>
      <c r="S770" s="51"/>
    </row>
    <row r="771" ht="15.75" customHeight="1">
      <c r="P771" s="51"/>
      <c r="S771" s="51"/>
    </row>
    <row r="772" ht="15.75" customHeight="1">
      <c r="P772" s="51"/>
      <c r="S772" s="51"/>
    </row>
    <row r="773" ht="15.75" customHeight="1">
      <c r="P773" s="51"/>
      <c r="S773" s="51"/>
    </row>
    <row r="774" ht="15.75" customHeight="1">
      <c r="P774" s="51"/>
      <c r="S774" s="51"/>
    </row>
    <row r="775" ht="15.75" customHeight="1">
      <c r="P775" s="51"/>
      <c r="S775" s="51"/>
    </row>
    <row r="776" ht="15.75" customHeight="1">
      <c r="P776" s="51"/>
      <c r="S776" s="51"/>
    </row>
    <row r="777" ht="15.75" customHeight="1">
      <c r="P777" s="51"/>
      <c r="S777" s="51"/>
    </row>
    <row r="778" ht="15.75" customHeight="1">
      <c r="P778" s="51"/>
      <c r="S778" s="51"/>
    </row>
    <row r="779" ht="15.75" customHeight="1">
      <c r="P779" s="51"/>
      <c r="S779" s="51"/>
    </row>
    <row r="780" ht="15.75" customHeight="1">
      <c r="P780" s="51"/>
      <c r="S780" s="51"/>
    </row>
    <row r="781" ht="15.75" customHeight="1">
      <c r="P781" s="51"/>
      <c r="S781" s="51"/>
    </row>
    <row r="782" ht="15.75" customHeight="1">
      <c r="P782" s="51"/>
      <c r="S782" s="51"/>
    </row>
    <row r="783" ht="15.75" customHeight="1">
      <c r="P783" s="51"/>
      <c r="S783" s="51"/>
    </row>
    <row r="784" ht="15.75" customHeight="1">
      <c r="P784" s="51"/>
      <c r="S784" s="51"/>
    </row>
    <row r="785" ht="15.75" customHeight="1">
      <c r="P785" s="51"/>
      <c r="S785" s="51"/>
    </row>
    <row r="786" ht="15.75" customHeight="1">
      <c r="P786" s="51"/>
      <c r="S786" s="51"/>
    </row>
    <row r="787" ht="15.75" customHeight="1">
      <c r="P787" s="51"/>
      <c r="S787" s="51"/>
    </row>
    <row r="788" ht="15.75" customHeight="1">
      <c r="P788" s="51"/>
      <c r="S788" s="51"/>
    </row>
    <row r="789" ht="15.75" customHeight="1">
      <c r="P789" s="51"/>
      <c r="S789" s="51"/>
    </row>
    <row r="790" ht="15.75" customHeight="1">
      <c r="P790" s="51"/>
      <c r="S790" s="51"/>
    </row>
    <row r="791" ht="15.75" customHeight="1">
      <c r="P791" s="51"/>
      <c r="S791" s="51"/>
    </row>
    <row r="792" ht="15.75" customHeight="1">
      <c r="P792" s="51"/>
      <c r="S792" s="51"/>
    </row>
    <row r="793" ht="15.75" customHeight="1">
      <c r="P793" s="51"/>
      <c r="S793" s="51"/>
    </row>
    <row r="794" ht="15.75" customHeight="1">
      <c r="P794" s="51"/>
      <c r="S794" s="51"/>
    </row>
    <row r="795" ht="15.75" customHeight="1">
      <c r="P795" s="51"/>
      <c r="S795" s="51"/>
    </row>
    <row r="796" ht="15.75" customHeight="1">
      <c r="P796" s="51"/>
      <c r="S796" s="51"/>
    </row>
    <row r="797" ht="15.75" customHeight="1">
      <c r="P797" s="51"/>
      <c r="S797" s="51"/>
    </row>
    <row r="798" ht="15.75" customHeight="1">
      <c r="P798" s="51"/>
      <c r="S798" s="51"/>
    </row>
    <row r="799" ht="15.75" customHeight="1">
      <c r="P799" s="51"/>
      <c r="S799" s="51"/>
    </row>
    <row r="800" ht="15.75" customHeight="1">
      <c r="P800" s="51"/>
      <c r="S800" s="51"/>
    </row>
    <row r="801" ht="15.75" customHeight="1">
      <c r="P801" s="51"/>
      <c r="S801" s="51"/>
    </row>
    <row r="802" ht="15.75" customHeight="1">
      <c r="P802" s="51"/>
      <c r="S802" s="51"/>
    </row>
    <row r="803" ht="15.75" customHeight="1">
      <c r="P803" s="51"/>
      <c r="S803" s="51"/>
    </row>
    <row r="804" ht="15.75" customHeight="1">
      <c r="P804" s="51"/>
      <c r="S804" s="51"/>
    </row>
    <row r="805" ht="15.75" customHeight="1">
      <c r="P805" s="51"/>
      <c r="S805" s="51"/>
    </row>
    <row r="806" ht="15.75" customHeight="1">
      <c r="P806" s="51"/>
      <c r="S806" s="51"/>
    </row>
    <row r="807" ht="15.75" customHeight="1">
      <c r="P807" s="51"/>
      <c r="S807" s="51"/>
    </row>
    <row r="808" ht="15.75" customHeight="1">
      <c r="P808" s="51"/>
      <c r="S808" s="51"/>
    </row>
    <row r="809" ht="15.75" customHeight="1">
      <c r="P809" s="51"/>
      <c r="S809" s="51"/>
    </row>
    <row r="810" ht="15.75" customHeight="1">
      <c r="P810" s="51"/>
      <c r="S810" s="51"/>
    </row>
    <row r="811" ht="15.75" customHeight="1">
      <c r="P811" s="51"/>
      <c r="S811" s="51"/>
    </row>
    <row r="812" ht="15.75" customHeight="1">
      <c r="P812" s="51"/>
      <c r="S812" s="51"/>
    </row>
    <row r="813" ht="15.75" customHeight="1">
      <c r="P813" s="51"/>
      <c r="S813" s="51"/>
    </row>
    <row r="814" ht="15.75" customHeight="1">
      <c r="P814" s="51"/>
      <c r="S814" s="51"/>
    </row>
    <row r="815" ht="15.75" customHeight="1">
      <c r="P815" s="51"/>
      <c r="S815" s="51"/>
    </row>
    <row r="816" ht="15.75" customHeight="1">
      <c r="P816" s="51"/>
      <c r="S816" s="51"/>
    </row>
    <row r="817" ht="15.75" customHeight="1">
      <c r="P817" s="51"/>
      <c r="S817" s="51"/>
    </row>
    <row r="818" ht="15.75" customHeight="1">
      <c r="P818" s="51"/>
      <c r="S818" s="51"/>
    </row>
    <row r="819" ht="15.75" customHeight="1">
      <c r="P819" s="51"/>
      <c r="S819" s="51"/>
    </row>
    <row r="820" ht="15.75" customHeight="1">
      <c r="P820" s="51"/>
      <c r="S820" s="51"/>
    </row>
    <row r="821" ht="15.75" customHeight="1">
      <c r="P821" s="51"/>
      <c r="S821" s="51"/>
    </row>
    <row r="822" ht="15.75" customHeight="1">
      <c r="P822" s="51"/>
      <c r="S822" s="51"/>
    </row>
    <row r="823" ht="15.75" customHeight="1">
      <c r="P823" s="51"/>
      <c r="S823" s="51"/>
    </row>
    <row r="824" ht="15.75" customHeight="1">
      <c r="P824" s="51"/>
      <c r="S824" s="51"/>
    </row>
    <row r="825" ht="15.75" customHeight="1">
      <c r="P825" s="51"/>
      <c r="S825" s="51"/>
    </row>
    <row r="826" ht="15.75" customHeight="1">
      <c r="P826" s="51"/>
      <c r="S826" s="51"/>
    </row>
    <row r="827" ht="15.75" customHeight="1">
      <c r="P827" s="51"/>
      <c r="S827" s="51"/>
    </row>
    <row r="828" ht="15.75" customHeight="1">
      <c r="P828" s="51"/>
      <c r="S828" s="51"/>
    </row>
    <row r="829" ht="15.75" customHeight="1">
      <c r="P829" s="51"/>
      <c r="S829" s="51"/>
    </row>
    <row r="830" ht="15.75" customHeight="1">
      <c r="P830" s="51"/>
      <c r="S830" s="51"/>
    </row>
    <row r="831" ht="15.75" customHeight="1">
      <c r="P831" s="51"/>
      <c r="S831" s="51"/>
    </row>
    <row r="832" ht="15.75" customHeight="1">
      <c r="P832" s="51"/>
      <c r="S832" s="51"/>
    </row>
    <row r="833" ht="15.75" customHeight="1">
      <c r="P833" s="51"/>
      <c r="S833" s="51"/>
    </row>
    <row r="834" ht="15.75" customHeight="1">
      <c r="P834" s="51"/>
      <c r="S834" s="51"/>
    </row>
    <row r="835" ht="15.75" customHeight="1">
      <c r="P835" s="51"/>
      <c r="S835" s="51"/>
    </row>
    <row r="836" ht="15.75" customHeight="1">
      <c r="P836" s="51"/>
      <c r="S836" s="51"/>
    </row>
    <row r="837" ht="15.75" customHeight="1">
      <c r="P837" s="51"/>
      <c r="S837" s="51"/>
    </row>
    <row r="838" ht="15.75" customHeight="1">
      <c r="P838" s="51"/>
      <c r="S838" s="51"/>
    </row>
    <row r="839" ht="15.75" customHeight="1">
      <c r="P839" s="51"/>
      <c r="S839" s="51"/>
    </row>
    <row r="840" ht="15.75" customHeight="1">
      <c r="P840" s="51"/>
      <c r="S840" s="51"/>
    </row>
    <row r="841" ht="15.75" customHeight="1">
      <c r="P841" s="51"/>
      <c r="S841" s="51"/>
    </row>
    <row r="842" ht="15.75" customHeight="1">
      <c r="P842" s="51"/>
      <c r="S842" s="51"/>
    </row>
    <row r="843" ht="15.75" customHeight="1">
      <c r="P843" s="51"/>
      <c r="S843" s="51"/>
    </row>
    <row r="844" ht="15.75" customHeight="1">
      <c r="P844" s="51"/>
      <c r="S844" s="51"/>
    </row>
    <row r="845" ht="15.75" customHeight="1">
      <c r="P845" s="51"/>
      <c r="S845" s="51"/>
    </row>
    <row r="846" ht="15.75" customHeight="1">
      <c r="P846" s="51"/>
      <c r="S846" s="51"/>
    </row>
    <row r="847" ht="15.75" customHeight="1">
      <c r="P847" s="51"/>
      <c r="S847" s="51"/>
    </row>
    <row r="848" ht="15.75" customHeight="1">
      <c r="P848" s="51"/>
      <c r="S848" s="51"/>
    </row>
    <row r="849" ht="15.75" customHeight="1">
      <c r="P849" s="51"/>
      <c r="S849" s="51"/>
    </row>
    <row r="850" ht="15.75" customHeight="1">
      <c r="P850" s="51"/>
      <c r="S850" s="51"/>
    </row>
    <row r="851" ht="15.75" customHeight="1">
      <c r="P851" s="51"/>
      <c r="S851" s="51"/>
    </row>
    <row r="852" ht="15.75" customHeight="1">
      <c r="P852" s="51"/>
      <c r="S852" s="51"/>
    </row>
    <row r="853" ht="15.75" customHeight="1">
      <c r="P853" s="51"/>
      <c r="S853" s="51"/>
    </row>
    <row r="854" ht="15.75" customHeight="1">
      <c r="P854" s="51"/>
      <c r="S854" s="51"/>
    </row>
    <row r="855" ht="15.75" customHeight="1">
      <c r="P855" s="51"/>
      <c r="S855" s="51"/>
    </row>
    <row r="856" ht="15.75" customHeight="1">
      <c r="P856" s="51"/>
      <c r="S856" s="51"/>
    </row>
    <row r="857" ht="15.75" customHeight="1">
      <c r="P857" s="51"/>
      <c r="S857" s="51"/>
    </row>
    <row r="858" ht="15.75" customHeight="1">
      <c r="P858" s="51"/>
      <c r="S858" s="51"/>
    </row>
    <row r="859" ht="15.75" customHeight="1">
      <c r="P859" s="51"/>
      <c r="S859" s="51"/>
    </row>
    <row r="860" ht="15.75" customHeight="1">
      <c r="P860" s="51"/>
      <c r="S860" s="51"/>
    </row>
    <row r="861" ht="15.75" customHeight="1">
      <c r="P861" s="51"/>
      <c r="S861" s="51"/>
    </row>
    <row r="862" ht="15.75" customHeight="1">
      <c r="P862" s="51"/>
      <c r="S862" s="51"/>
    </row>
    <row r="863" ht="15.75" customHeight="1">
      <c r="P863" s="51"/>
      <c r="S863" s="51"/>
    </row>
    <row r="864" ht="15.75" customHeight="1">
      <c r="P864" s="51"/>
      <c r="S864" s="51"/>
    </row>
    <row r="865" ht="15.75" customHeight="1">
      <c r="P865" s="51"/>
      <c r="S865" s="51"/>
    </row>
    <row r="866" ht="15.75" customHeight="1">
      <c r="P866" s="51"/>
      <c r="S866" s="51"/>
    </row>
    <row r="867" ht="15.75" customHeight="1">
      <c r="P867" s="51"/>
      <c r="S867" s="51"/>
    </row>
    <row r="868" ht="15.75" customHeight="1">
      <c r="P868" s="51"/>
      <c r="S868" s="51"/>
    </row>
    <row r="869" ht="15.75" customHeight="1">
      <c r="P869" s="51"/>
      <c r="S869" s="51"/>
    </row>
    <row r="870" ht="15.75" customHeight="1">
      <c r="P870" s="51"/>
      <c r="S870" s="51"/>
    </row>
    <row r="871" ht="15.75" customHeight="1">
      <c r="P871" s="51"/>
      <c r="S871" s="51"/>
    </row>
    <row r="872" ht="15.75" customHeight="1">
      <c r="P872" s="51"/>
      <c r="S872" s="51"/>
    </row>
    <row r="873" ht="15.75" customHeight="1">
      <c r="P873" s="51"/>
      <c r="S873" s="51"/>
    </row>
    <row r="874" ht="15.75" customHeight="1">
      <c r="P874" s="51"/>
      <c r="S874" s="51"/>
    </row>
    <row r="875" ht="15.75" customHeight="1">
      <c r="P875" s="51"/>
      <c r="S875" s="51"/>
    </row>
    <row r="876" ht="15.75" customHeight="1">
      <c r="P876" s="51"/>
      <c r="S876" s="51"/>
    </row>
    <row r="877" ht="15.75" customHeight="1">
      <c r="P877" s="51"/>
      <c r="S877" s="51"/>
    </row>
    <row r="878" ht="15.75" customHeight="1">
      <c r="P878" s="51"/>
      <c r="S878" s="51"/>
    </row>
    <row r="879" ht="15.75" customHeight="1">
      <c r="P879" s="51"/>
      <c r="S879" s="51"/>
    </row>
    <row r="880" ht="15.75" customHeight="1">
      <c r="P880" s="51"/>
      <c r="S880" s="51"/>
    </row>
    <row r="881" ht="15.75" customHeight="1">
      <c r="P881" s="51"/>
      <c r="S881" s="51"/>
    </row>
    <row r="882" ht="15.75" customHeight="1">
      <c r="P882" s="51"/>
      <c r="S882" s="51"/>
    </row>
    <row r="883" ht="15.75" customHeight="1">
      <c r="P883" s="51"/>
      <c r="S883" s="51"/>
    </row>
    <row r="884" ht="15.75" customHeight="1">
      <c r="P884" s="51"/>
      <c r="S884" s="51"/>
    </row>
    <row r="885" ht="15.75" customHeight="1">
      <c r="P885" s="51"/>
      <c r="S885" s="51"/>
    </row>
    <row r="886" ht="15.75" customHeight="1">
      <c r="P886" s="51"/>
      <c r="S886" s="51"/>
    </row>
    <row r="887" ht="15.75" customHeight="1">
      <c r="P887" s="51"/>
      <c r="S887" s="51"/>
    </row>
    <row r="888" ht="15.75" customHeight="1">
      <c r="P888" s="51"/>
      <c r="S888" s="51"/>
    </row>
    <row r="889" ht="15.75" customHeight="1">
      <c r="P889" s="51"/>
      <c r="S889" s="51"/>
    </row>
    <row r="890" ht="15.75" customHeight="1">
      <c r="P890" s="51"/>
      <c r="S890" s="51"/>
    </row>
    <row r="891" ht="15.75" customHeight="1">
      <c r="P891" s="51"/>
      <c r="S891" s="51"/>
    </row>
    <row r="892" ht="15.75" customHeight="1">
      <c r="P892" s="51"/>
      <c r="S892" s="51"/>
    </row>
    <row r="893" ht="15.75" customHeight="1">
      <c r="P893" s="51"/>
      <c r="S893" s="51"/>
    </row>
    <row r="894" ht="15.75" customHeight="1">
      <c r="P894" s="51"/>
      <c r="S894" s="51"/>
    </row>
    <row r="895" ht="15.75" customHeight="1">
      <c r="P895" s="51"/>
      <c r="S895" s="51"/>
    </row>
    <row r="896" ht="15.75" customHeight="1">
      <c r="P896" s="51"/>
      <c r="S896" s="51"/>
    </row>
    <row r="897" ht="15.75" customHeight="1">
      <c r="P897" s="51"/>
      <c r="S897" s="51"/>
    </row>
    <row r="898" ht="15.75" customHeight="1">
      <c r="P898" s="51"/>
      <c r="S898" s="51"/>
    </row>
    <row r="899" ht="15.75" customHeight="1">
      <c r="P899" s="51"/>
      <c r="S899" s="51"/>
    </row>
    <row r="900" ht="15.75" customHeight="1">
      <c r="P900" s="51"/>
      <c r="S900" s="51"/>
    </row>
    <row r="901" ht="15.75" customHeight="1">
      <c r="P901" s="51"/>
      <c r="S901" s="51"/>
    </row>
    <row r="902" ht="15.75" customHeight="1">
      <c r="P902" s="51"/>
      <c r="S902" s="51"/>
    </row>
    <row r="903" ht="15.75" customHeight="1">
      <c r="P903" s="51"/>
      <c r="S903" s="51"/>
    </row>
    <row r="904" ht="15.75" customHeight="1">
      <c r="P904" s="51"/>
      <c r="S904" s="51"/>
    </row>
    <row r="905" ht="15.75" customHeight="1">
      <c r="P905" s="51"/>
      <c r="S905" s="51"/>
    </row>
    <row r="906" ht="15.75" customHeight="1">
      <c r="P906" s="51"/>
      <c r="S906" s="51"/>
    </row>
    <row r="907" ht="15.75" customHeight="1">
      <c r="P907" s="51"/>
      <c r="S907" s="51"/>
    </row>
    <row r="908" ht="15.75" customHeight="1">
      <c r="P908" s="51"/>
      <c r="S908" s="51"/>
    </row>
    <row r="909" ht="15.75" customHeight="1">
      <c r="P909" s="51"/>
      <c r="S909" s="51"/>
    </row>
    <row r="910" ht="15.75" customHeight="1">
      <c r="P910" s="51"/>
      <c r="S910" s="51"/>
    </row>
    <row r="911" ht="15.75" customHeight="1">
      <c r="P911" s="51"/>
      <c r="S911" s="51"/>
    </row>
    <row r="912" ht="15.75" customHeight="1">
      <c r="P912" s="51"/>
      <c r="S912" s="51"/>
    </row>
    <row r="913" ht="15.75" customHeight="1">
      <c r="P913" s="51"/>
      <c r="S913" s="51"/>
    </row>
    <row r="914" ht="15.75" customHeight="1">
      <c r="P914" s="51"/>
      <c r="S914" s="51"/>
    </row>
    <row r="915" ht="15.75" customHeight="1">
      <c r="P915" s="51"/>
      <c r="S915" s="51"/>
    </row>
    <row r="916" ht="15.75" customHeight="1">
      <c r="P916" s="51"/>
      <c r="S916" s="51"/>
    </row>
    <row r="917" ht="15.75" customHeight="1">
      <c r="P917" s="51"/>
      <c r="S917" s="51"/>
    </row>
    <row r="918" ht="15.75" customHeight="1">
      <c r="P918" s="51"/>
      <c r="S918" s="51"/>
    </row>
    <row r="919" ht="15.75" customHeight="1">
      <c r="P919" s="51"/>
      <c r="S919" s="51"/>
    </row>
    <row r="920" ht="15.75" customHeight="1">
      <c r="P920" s="51"/>
      <c r="S920" s="51"/>
    </row>
    <row r="921" ht="15.75" customHeight="1">
      <c r="P921" s="51"/>
      <c r="S921" s="51"/>
    </row>
    <row r="922" ht="15.75" customHeight="1">
      <c r="P922" s="51"/>
      <c r="S922" s="51"/>
    </row>
    <row r="923" ht="15.75" customHeight="1">
      <c r="P923" s="51"/>
      <c r="S923" s="51"/>
    </row>
    <row r="924" ht="15.75" customHeight="1">
      <c r="P924" s="51"/>
      <c r="S924" s="51"/>
    </row>
    <row r="925" ht="15.75" customHeight="1">
      <c r="P925" s="51"/>
      <c r="S925" s="51"/>
    </row>
    <row r="926" ht="15.75" customHeight="1">
      <c r="P926" s="51"/>
      <c r="S926" s="51"/>
    </row>
    <row r="927" ht="15.75" customHeight="1">
      <c r="P927" s="51"/>
      <c r="S927" s="51"/>
    </row>
    <row r="928" ht="15.75" customHeight="1">
      <c r="P928" s="51"/>
      <c r="S928" s="51"/>
    </row>
    <row r="929" ht="15.75" customHeight="1">
      <c r="P929" s="51"/>
      <c r="S929" s="51"/>
    </row>
    <row r="930" ht="15.75" customHeight="1">
      <c r="P930" s="51"/>
      <c r="S930" s="51"/>
    </row>
    <row r="931" ht="15.75" customHeight="1">
      <c r="P931" s="51"/>
      <c r="S931" s="51"/>
    </row>
    <row r="932" ht="15.75" customHeight="1">
      <c r="P932" s="51"/>
      <c r="S932" s="51"/>
    </row>
    <row r="933" ht="15.75" customHeight="1">
      <c r="P933" s="51"/>
      <c r="S933" s="51"/>
    </row>
    <row r="934" ht="15.75" customHeight="1">
      <c r="P934" s="51"/>
      <c r="S934" s="51"/>
    </row>
    <row r="935" ht="15.75" customHeight="1">
      <c r="P935" s="51"/>
      <c r="S935" s="51"/>
    </row>
    <row r="936" ht="15.75" customHeight="1">
      <c r="P936" s="51"/>
      <c r="S936" s="51"/>
    </row>
    <row r="937" ht="15.75" customHeight="1">
      <c r="P937" s="51"/>
      <c r="S937" s="51"/>
    </row>
    <row r="938" ht="15.75" customHeight="1">
      <c r="P938" s="51"/>
      <c r="S938" s="51"/>
    </row>
    <row r="939" ht="15.75" customHeight="1">
      <c r="P939" s="51"/>
      <c r="S939" s="51"/>
    </row>
    <row r="940" ht="15.75" customHeight="1">
      <c r="P940" s="51"/>
      <c r="S940" s="51"/>
    </row>
    <row r="941" ht="15.75" customHeight="1">
      <c r="P941" s="51"/>
      <c r="S941" s="51"/>
    </row>
    <row r="942" ht="15.75" customHeight="1">
      <c r="P942" s="51"/>
      <c r="S942" s="51"/>
    </row>
    <row r="943" ht="15.75" customHeight="1">
      <c r="P943" s="51"/>
      <c r="S943" s="51"/>
    </row>
    <row r="944" ht="15.75" customHeight="1">
      <c r="P944" s="51"/>
      <c r="S944" s="51"/>
    </row>
    <row r="945" ht="15.75" customHeight="1">
      <c r="P945" s="51"/>
      <c r="S945" s="51"/>
    </row>
    <row r="946" ht="15.75" customHeight="1">
      <c r="P946" s="51"/>
      <c r="S946" s="51"/>
    </row>
    <row r="947" ht="15.75" customHeight="1">
      <c r="P947" s="51"/>
      <c r="S947" s="51"/>
    </row>
    <row r="948" ht="15.75" customHeight="1">
      <c r="P948" s="51"/>
      <c r="S948" s="51"/>
    </row>
    <row r="949" ht="15.75" customHeight="1">
      <c r="P949" s="51"/>
      <c r="S949" s="51"/>
    </row>
    <row r="950" ht="15.75" customHeight="1">
      <c r="P950" s="51"/>
      <c r="S950" s="51"/>
    </row>
    <row r="951" ht="15.75" customHeight="1">
      <c r="P951" s="51"/>
      <c r="S951" s="51"/>
    </row>
    <row r="952" ht="15.75" customHeight="1">
      <c r="P952" s="51"/>
      <c r="S952" s="51"/>
    </row>
    <row r="953" ht="15.75" customHeight="1">
      <c r="P953" s="51"/>
      <c r="S953" s="51"/>
    </row>
    <row r="954" ht="15.75" customHeight="1">
      <c r="P954" s="51"/>
      <c r="S954" s="51"/>
    </row>
    <row r="955" ht="15.75" customHeight="1">
      <c r="P955" s="51"/>
      <c r="S955" s="51"/>
    </row>
    <row r="956" ht="15.75" customHeight="1">
      <c r="P956" s="51"/>
      <c r="S956" s="51"/>
    </row>
    <row r="957" ht="15.75" customHeight="1">
      <c r="P957" s="51"/>
      <c r="S957" s="51"/>
    </row>
    <row r="958" ht="15.75" customHeight="1">
      <c r="P958" s="51"/>
      <c r="S958" s="51"/>
    </row>
    <row r="959" ht="15.75" customHeight="1">
      <c r="P959" s="51"/>
      <c r="S959" s="51"/>
    </row>
    <row r="960" ht="15.75" customHeight="1">
      <c r="P960" s="51"/>
      <c r="S960" s="51"/>
    </row>
    <row r="961" ht="15.75" customHeight="1">
      <c r="P961" s="51"/>
      <c r="S961" s="51"/>
    </row>
    <row r="962" ht="15.75" customHeight="1">
      <c r="P962" s="51"/>
      <c r="S962" s="51"/>
    </row>
    <row r="963" ht="15.75" customHeight="1">
      <c r="P963" s="51"/>
      <c r="S963" s="51"/>
    </row>
    <row r="964" ht="15.75" customHeight="1">
      <c r="P964" s="51"/>
      <c r="S964" s="51"/>
    </row>
    <row r="965" ht="15.75" customHeight="1">
      <c r="P965" s="51"/>
      <c r="S965" s="51"/>
    </row>
    <row r="966" ht="15.75" customHeight="1">
      <c r="P966" s="51"/>
      <c r="S966" s="51"/>
    </row>
    <row r="967" ht="15.75" customHeight="1">
      <c r="P967" s="51"/>
      <c r="S967" s="51"/>
    </row>
    <row r="968" ht="15.75" customHeight="1">
      <c r="P968" s="51"/>
      <c r="S968" s="51"/>
    </row>
    <row r="969" ht="15.75" customHeight="1">
      <c r="P969" s="51"/>
      <c r="S969" s="51"/>
    </row>
    <row r="970" ht="15.75" customHeight="1">
      <c r="P970" s="51"/>
      <c r="S970" s="51"/>
    </row>
    <row r="971" ht="15.75" customHeight="1">
      <c r="P971" s="51"/>
      <c r="S971" s="51"/>
    </row>
    <row r="972" ht="15.75" customHeight="1">
      <c r="P972" s="51"/>
      <c r="S972" s="51"/>
    </row>
    <row r="973" ht="15.75" customHeight="1">
      <c r="P973" s="51"/>
      <c r="S973" s="51"/>
    </row>
    <row r="974" ht="15.75" customHeight="1">
      <c r="P974" s="51"/>
      <c r="S974" s="51"/>
    </row>
    <row r="975" ht="15.75" customHeight="1">
      <c r="P975" s="51"/>
      <c r="S975" s="51"/>
    </row>
    <row r="976" ht="15.75" customHeight="1">
      <c r="P976" s="51"/>
      <c r="S976" s="51"/>
    </row>
    <row r="977" ht="15.75" customHeight="1">
      <c r="P977" s="51"/>
      <c r="S977" s="51"/>
    </row>
    <row r="978" ht="15.75" customHeight="1">
      <c r="P978" s="51"/>
      <c r="S978" s="51"/>
    </row>
    <row r="979" ht="15.75" customHeight="1">
      <c r="P979" s="51"/>
      <c r="S979" s="51"/>
    </row>
    <row r="980" ht="15.75" customHeight="1">
      <c r="P980" s="51"/>
      <c r="S980" s="51"/>
    </row>
    <row r="981" ht="15.75" customHeight="1">
      <c r="P981" s="51"/>
      <c r="S981" s="51"/>
    </row>
    <row r="982" ht="15.75" customHeight="1">
      <c r="P982" s="51"/>
      <c r="S982" s="51"/>
    </row>
    <row r="983" ht="15.75" customHeight="1">
      <c r="P983" s="51"/>
      <c r="S983" s="51"/>
    </row>
    <row r="984" ht="15.75" customHeight="1">
      <c r="P984" s="51"/>
      <c r="S984" s="51"/>
    </row>
    <row r="985" ht="15.75" customHeight="1">
      <c r="P985" s="51"/>
      <c r="S985" s="51"/>
    </row>
    <row r="986" ht="15.75" customHeight="1">
      <c r="P986" s="51"/>
      <c r="S986" s="51"/>
    </row>
    <row r="987" ht="15.75" customHeight="1">
      <c r="P987" s="51"/>
      <c r="S987" s="51"/>
    </row>
    <row r="988" ht="15.75" customHeight="1">
      <c r="P988" s="51"/>
      <c r="S988" s="51"/>
    </row>
    <row r="989" ht="15.75" customHeight="1">
      <c r="P989" s="51"/>
      <c r="S989" s="51"/>
    </row>
    <row r="990" ht="15.75" customHeight="1">
      <c r="P990" s="51"/>
      <c r="S990" s="51"/>
    </row>
    <row r="991" ht="15.75" customHeight="1">
      <c r="P991" s="51"/>
      <c r="S991" s="51"/>
    </row>
    <row r="992" ht="15.75" customHeight="1">
      <c r="P992" s="51"/>
      <c r="S992" s="51"/>
    </row>
    <row r="993" ht="15.75" customHeight="1">
      <c r="P993" s="51"/>
      <c r="S993" s="51"/>
    </row>
    <row r="994" ht="15.75" customHeight="1">
      <c r="P994" s="51"/>
      <c r="S994" s="51"/>
    </row>
    <row r="995" ht="15.75" customHeight="1">
      <c r="P995" s="51"/>
      <c r="S995" s="51"/>
    </row>
    <row r="996" ht="15.75" customHeight="1">
      <c r="P996" s="51"/>
      <c r="S996" s="51"/>
    </row>
    <row r="997" ht="15.75" customHeight="1">
      <c r="P997" s="51"/>
      <c r="S997" s="51"/>
    </row>
    <row r="998" ht="15.75" customHeight="1">
      <c r="P998" s="51"/>
      <c r="S998" s="51"/>
    </row>
    <row r="999" ht="15.75" customHeight="1">
      <c r="P999" s="51"/>
      <c r="S999" s="51"/>
    </row>
    <row r="1000" ht="15.75" customHeight="1">
      <c r="P1000" s="51"/>
      <c r="S1000" s="51"/>
    </row>
  </sheetData>
  <mergeCells count="39">
    <mergeCell ref="R8:R12"/>
    <mergeCell ref="S8:S12"/>
    <mergeCell ref="T8:V10"/>
    <mergeCell ref="W8:W10"/>
    <mergeCell ref="X8:Y9"/>
    <mergeCell ref="Z8:Z12"/>
    <mergeCell ref="X10:X12"/>
    <mergeCell ref="Y10:Y12"/>
    <mergeCell ref="O9:O12"/>
    <mergeCell ref="P9:Q9"/>
    <mergeCell ref="P10:P12"/>
    <mergeCell ref="Q10:Q12"/>
    <mergeCell ref="A6:Q6"/>
    <mergeCell ref="A7:J7"/>
    <mergeCell ref="K7:Z7"/>
    <mergeCell ref="A8:A12"/>
    <mergeCell ref="B8:B12"/>
    <mergeCell ref="C8:C12"/>
    <mergeCell ref="D8:D12"/>
    <mergeCell ref="U11:V11"/>
    <mergeCell ref="H4:Z4"/>
    <mergeCell ref="H5:Z5"/>
    <mergeCell ref="A1:Z1"/>
    <mergeCell ref="A2:F2"/>
    <mergeCell ref="H2:Z2"/>
    <mergeCell ref="A3:F3"/>
    <mergeCell ref="H3:Z3"/>
    <mergeCell ref="A4:F4"/>
    <mergeCell ref="A5:F5"/>
    <mergeCell ref="E8:E12"/>
    <mergeCell ref="F8:F12"/>
    <mergeCell ref="G8:G12"/>
    <mergeCell ref="H8:H12"/>
    <mergeCell ref="I8:I12"/>
    <mergeCell ref="J8:J12"/>
    <mergeCell ref="K8:K12"/>
    <mergeCell ref="L8:L12"/>
    <mergeCell ref="M8:N8"/>
    <mergeCell ref="O8:Q8"/>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4.86"/>
    <col customWidth="1" min="4" max="4" width="15.71"/>
    <col customWidth="1" min="5" max="5" width="17.14"/>
    <col customWidth="1" min="6" max="6" width="16.86"/>
    <col customWidth="1" min="7" max="7" width="14.14"/>
    <col customWidth="1" min="8" max="8" width="15.57"/>
    <col customWidth="1" min="9" max="9" width="14.86"/>
    <col customWidth="1" min="10" max="10" width="23.43"/>
    <col customWidth="1" min="11" max="11" width="17.71"/>
    <col customWidth="1" min="12" max="12" width="21.0"/>
    <col customWidth="1" min="13" max="13" width="18.29"/>
    <col customWidth="1" min="14" max="14" width="14.71"/>
    <col customWidth="1" min="15" max="15" width="12.71"/>
    <col customWidth="1" min="16" max="16" width="10.86"/>
    <col customWidth="1" min="17" max="17" width="10.71"/>
    <col customWidth="1" min="18" max="18" width="16.71"/>
    <col customWidth="1" min="19" max="20" width="17.14"/>
    <col customWidth="1" min="21" max="21" width="13.71"/>
    <col customWidth="1" min="22" max="22" width="12.57"/>
    <col customWidth="1" min="23" max="23" width="11.86"/>
    <col customWidth="1" min="24" max="24" width="19.86"/>
    <col customWidth="1" min="25" max="25" width="11.86"/>
    <col customWidth="1" min="26" max="26" width="32.43"/>
    <col customWidth="1" hidden="1" min="27" max="27" width="18.71"/>
  </cols>
  <sheetData>
    <row r="1" ht="58.5" customHeight="1">
      <c r="A1" s="1" t="s">
        <v>0</v>
      </c>
      <c r="B1" s="2"/>
      <c r="C1" s="2"/>
      <c r="D1" s="2"/>
      <c r="E1" s="2"/>
      <c r="F1" s="2"/>
      <c r="G1" s="2"/>
      <c r="H1" s="2"/>
      <c r="I1" s="2"/>
      <c r="J1" s="2"/>
      <c r="K1" s="2"/>
      <c r="L1" s="2"/>
      <c r="M1" s="2"/>
      <c r="N1" s="2"/>
      <c r="O1" s="2"/>
      <c r="P1" s="2"/>
      <c r="Q1" s="2"/>
      <c r="R1" s="2"/>
      <c r="S1" s="2"/>
      <c r="T1" s="2"/>
      <c r="U1" s="2"/>
      <c r="V1" s="2"/>
      <c r="W1" s="2"/>
      <c r="X1" s="2"/>
      <c r="Y1" s="2"/>
      <c r="Z1" s="3"/>
      <c r="AA1" s="52"/>
    </row>
    <row r="2">
      <c r="A2" s="123" t="s">
        <v>477</v>
      </c>
      <c r="B2" s="123"/>
      <c r="C2" s="123"/>
      <c r="D2" s="123"/>
      <c r="E2" s="123"/>
      <c r="F2" s="123"/>
      <c r="G2" s="123"/>
      <c r="H2" s="132" t="s">
        <v>643</v>
      </c>
      <c r="I2" s="123"/>
      <c r="J2" s="123"/>
      <c r="K2" s="123"/>
      <c r="L2" s="123"/>
      <c r="M2" s="123"/>
      <c r="N2" s="123"/>
      <c r="O2" s="123"/>
      <c r="P2" s="123"/>
      <c r="Q2" s="123"/>
      <c r="R2" s="123"/>
      <c r="S2" s="123"/>
      <c r="T2" s="123"/>
      <c r="U2" s="123"/>
      <c r="V2" s="123"/>
      <c r="W2" s="123"/>
      <c r="X2" s="123"/>
      <c r="Y2" s="123"/>
      <c r="Z2" s="123"/>
      <c r="AA2" s="123"/>
    </row>
    <row r="3">
      <c r="A3" s="123" t="s">
        <v>3</v>
      </c>
      <c r="B3" s="123"/>
      <c r="C3" s="123"/>
      <c r="D3" s="123"/>
      <c r="E3" s="123"/>
      <c r="F3" s="123"/>
      <c r="G3" s="123"/>
      <c r="H3" s="132" t="s">
        <v>644</v>
      </c>
      <c r="I3" s="123"/>
      <c r="J3" s="123"/>
      <c r="K3" s="123"/>
      <c r="L3" s="123"/>
      <c r="M3" s="123"/>
      <c r="N3" s="123"/>
      <c r="O3" s="123"/>
      <c r="P3" s="123"/>
      <c r="Q3" s="123"/>
      <c r="R3" s="123"/>
      <c r="S3" s="123"/>
      <c r="T3" s="123"/>
      <c r="U3" s="123"/>
      <c r="V3" s="123"/>
      <c r="W3" s="123"/>
      <c r="X3" s="123"/>
      <c r="Y3" s="123"/>
      <c r="Z3" s="123"/>
      <c r="AA3" s="123"/>
    </row>
    <row r="4">
      <c r="A4" s="123" t="s">
        <v>360</v>
      </c>
      <c r="B4" s="123"/>
      <c r="C4" s="123"/>
      <c r="D4" s="123"/>
      <c r="E4" s="123"/>
      <c r="F4" s="123"/>
      <c r="G4" s="123"/>
      <c r="H4" s="132" t="s">
        <v>481</v>
      </c>
      <c r="I4" s="123"/>
      <c r="J4" s="123"/>
      <c r="K4" s="123"/>
      <c r="L4" s="123"/>
      <c r="M4" s="123"/>
      <c r="N4" s="123"/>
      <c r="O4" s="123"/>
      <c r="P4" s="123"/>
      <c r="Q4" s="123"/>
      <c r="R4" s="123"/>
      <c r="S4" s="123"/>
      <c r="T4" s="123"/>
      <c r="U4" s="123"/>
      <c r="V4" s="123"/>
      <c r="W4" s="123"/>
      <c r="X4" s="123"/>
      <c r="Y4" s="123"/>
      <c r="Z4" s="123"/>
      <c r="AA4" s="123"/>
    </row>
    <row r="5">
      <c r="A5" s="123" t="s">
        <v>629</v>
      </c>
      <c r="B5" s="123"/>
      <c r="C5" s="123"/>
      <c r="D5" s="123"/>
      <c r="E5" s="123"/>
      <c r="F5" s="123"/>
      <c r="G5" s="123"/>
      <c r="H5" s="132" t="s">
        <v>4</v>
      </c>
      <c r="I5" s="123"/>
      <c r="J5" s="123"/>
      <c r="K5" s="123"/>
      <c r="L5" s="123"/>
      <c r="M5" s="123"/>
      <c r="N5" s="123"/>
      <c r="O5" s="123"/>
      <c r="P5" s="123"/>
      <c r="Q5" s="123"/>
      <c r="R5" s="123"/>
      <c r="S5" s="123"/>
      <c r="T5" s="123"/>
      <c r="U5" s="123"/>
      <c r="V5" s="123"/>
      <c r="W5" s="123"/>
      <c r="X5" s="123"/>
      <c r="Y5" s="123"/>
      <c r="Z5" s="123"/>
      <c r="AA5" s="123"/>
    </row>
    <row r="6" ht="16.5" customHeight="1">
      <c r="A6" s="8" t="s">
        <v>630</v>
      </c>
      <c r="B6" s="2"/>
      <c r="C6" s="2"/>
      <c r="D6" s="2"/>
      <c r="E6" s="2"/>
      <c r="F6" s="2"/>
      <c r="G6" s="2"/>
      <c r="H6" s="2"/>
      <c r="I6" s="2"/>
      <c r="J6" s="2"/>
      <c r="K6" s="2"/>
      <c r="L6" s="2"/>
      <c r="M6" s="2"/>
      <c r="N6" s="2"/>
      <c r="O6" s="2"/>
      <c r="P6" s="2"/>
      <c r="Q6" s="2"/>
      <c r="R6" s="2"/>
      <c r="S6" s="2"/>
      <c r="T6" s="2"/>
      <c r="U6" s="2"/>
      <c r="V6" s="2"/>
      <c r="W6" s="2"/>
      <c r="X6" s="2"/>
      <c r="Y6" s="2"/>
      <c r="Z6" s="3"/>
      <c r="AA6" s="5"/>
    </row>
    <row r="7" ht="18.7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71"/>
    </row>
    <row r="8" ht="16.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row>
    <row r="9">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row>
    <row r="10" ht="16.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row>
    <row r="11" ht="16.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row>
    <row r="12">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row>
    <row r="13">
      <c r="A13" s="58" t="s">
        <v>183</v>
      </c>
      <c r="B13" s="58" t="s">
        <v>184</v>
      </c>
      <c r="C13" s="49" t="s">
        <v>185</v>
      </c>
      <c r="D13" s="58" t="s">
        <v>186</v>
      </c>
      <c r="E13" s="58" t="s">
        <v>187</v>
      </c>
      <c r="F13" s="80" t="s">
        <v>188</v>
      </c>
      <c r="G13" s="63" t="s">
        <v>138</v>
      </c>
      <c r="H13" s="63" t="s">
        <v>631</v>
      </c>
      <c r="I13" s="58" t="s">
        <v>45</v>
      </c>
      <c r="J13" s="58" t="s">
        <v>645</v>
      </c>
      <c r="K13" s="80" t="s">
        <v>646</v>
      </c>
      <c r="L13" s="80" t="s">
        <v>647</v>
      </c>
      <c r="M13" s="80" t="s">
        <v>648</v>
      </c>
      <c r="N13" s="98">
        <v>12.0</v>
      </c>
      <c r="O13" s="98" t="s">
        <v>649</v>
      </c>
      <c r="P13" s="98" t="s">
        <v>138</v>
      </c>
      <c r="Q13" s="98" t="s">
        <v>138</v>
      </c>
      <c r="R13" s="80" t="s">
        <v>650</v>
      </c>
      <c r="S13" s="80">
        <v>0.0</v>
      </c>
      <c r="T13" s="80">
        <v>12.0</v>
      </c>
      <c r="U13" s="80">
        <v>12.0</v>
      </c>
      <c r="V13" s="80">
        <v>12.0</v>
      </c>
      <c r="W13" s="80">
        <v>0.0</v>
      </c>
      <c r="X13" s="80" t="s">
        <v>651</v>
      </c>
      <c r="Y13" s="80" t="s">
        <v>652</v>
      </c>
      <c r="Z13" s="80" t="s">
        <v>653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S8:S12"/>
    <mergeCell ref="T8:W10"/>
    <mergeCell ref="U11:W11"/>
    <mergeCell ref="O9:O12"/>
    <mergeCell ref="P9:Q9"/>
    <mergeCell ref="P10:P12"/>
    <mergeCell ref="Q10:Q12"/>
    <mergeCell ref="X10:X12"/>
    <mergeCell ref="Y10:Y12"/>
    <mergeCell ref="A1:Z1"/>
    <mergeCell ref="A6:Z6"/>
    <mergeCell ref="A7:J7"/>
    <mergeCell ref="K7:Z7"/>
    <mergeCell ref="A8:A12"/>
    <mergeCell ref="B8:B12"/>
    <mergeCell ref="C8:C12"/>
    <mergeCell ref="D8:D12"/>
    <mergeCell ref="E8:E12"/>
    <mergeCell ref="F8:F12"/>
    <mergeCell ref="G8:G12"/>
    <mergeCell ref="H8:H12"/>
    <mergeCell ref="I8:I12"/>
    <mergeCell ref="J8:J12"/>
    <mergeCell ref="K8:K12"/>
    <mergeCell ref="L8:L12"/>
    <mergeCell ref="M8:N8"/>
    <mergeCell ref="O8:Q8"/>
    <mergeCell ref="R8:R12"/>
    <mergeCell ref="X8:Y9"/>
    <mergeCell ref="Z8:Z12"/>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8.71"/>
    <col customWidth="1" min="4" max="4" width="16.86"/>
    <col customWidth="1" min="5" max="5" width="22.29"/>
    <col customWidth="1" min="6" max="6" width="16.86"/>
    <col customWidth="1" min="7" max="7" width="14.14"/>
    <col customWidth="1" min="8" max="8" width="15.57"/>
    <col customWidth="1" min="9" max="9" width="14.86"/>
    <col customWidth="1" min="10" max="10" width="18.14"/>
    <col customWidth="1" min="11" max="12" width="17.71"/>
    <col customWidth="1" min="13" max="13" width="18.29"/>
    <col customWidth="1" min="14" max="14" width="14.71"/>
    <col customWidth="1" min="15" max="15" width="14.86"/>
    <col customWidth="1" min="16" max="16" width="10.86"/>
    <col customWidth="1" min="17" max="17" width="10.71"/>
    <col customWidth="1" min="18" max="18" width="14.0"/>
    <col customWidth="1" min="19" max="20" width="17.14"/>
    <col customWidth="1" min="21" max="21" width="13.71"/>
    <col customWidth="1" min="22" max="22" width="12.57"/>
    <col customWidth="1" min="23" max="23" width="11.86"/>
    <col customWidth="1" min="24" max="24" width="13.71"/>
    <col customWidth="1" min="25" max="25" width="17.43"/>
    <col customWidth="1" min="26" max="26" width="19.43"/>
    <col customWidth="1" hidden="1" min="27" max="27" width="18.71"/>
    <col customWidth="1" min="28" max="28" width="1.29"/>
  </cols>
  <sheetData>
    <row r="1" ht="61.5" customHeight="1">
      <c r="A1" s="1" t="s">
        <v>0</v>
      </c>
      <c r="B1" s="2"/>
      <c r="C1" s="2"/>
      <c r="D1" s="2"/>
      <c r="E1" s="2"/>
      <c r="F1" s="2"/>
      <c r="G1" s="2"/>
      <c r="H1" s="2"/>
      <c r="I1" s="2"/>
      <c r="J1" s="2"/>
      <c r="K1" s="2"/>
      <c r="L1" s="2"/>
      <c r="M1" s="2"/>
      <c r="N1" s="2"/>
      <c r="O1" s="2"/>
      <c r="P1" s="2"/>
      <c r="Q1" s="2"/>
      <c r="R1" s="2"/>
      <c r="S1" s="2"/>
      <c r="T1" s="2"/>
      <c r="U1" s="2"/>
      <c r="V1" s="2"/>
      <c r="W1" s="2"/>
      <c r="X1" s="2"/>
      <c r="Y1" s="2"/>
      <c r="Z1" s="3"/>
      <c r="AA1" s="52"/>
      <c r="AB1" s="122"/>
    </row>
    <row r="2" ht="16.5" customHeight="1">
      <c r="A2" s="123" t="s">
        <v>1</v>
      </c>
      <c r="B2" s="123"/>
      <c r="C2" s="123"/>
      <c r="D2" s="123"/>
      <c r="E2" s="123"/>
      <c r="F2" s="123"/>
      <c r="G2" s="123"/>
      <c r="H2" s="132" t="s">
        <v>654</v>
      </c>
      <c r="I2" s="123"/>
      <c r="J2" s="123"/>
      <c r="K2" s="123"/>
      <c r="L2" s="123"/>
      <c r="M2" s="123"/>
      <c r="N2" s="123"/>
      <c r="O2" s="123"/>
      <c r="P2" s="123"/>
      <c r="Q2" s="123"/>
      <c r="R2" s="123"/>
      <c r="S2" s="123"/>
      <c r="T2" s="123"/>
      <c r="U2" s="123"/>
      <c r="V2" s="123"/>
      <c r="W2" s="123"/>
      <c r="X2" s="123"/>
      <c r="Y2" s="123"/>
      <c r="Z2" s="123"/>
      <c r="AA2" s="123"/>
      <c r="AB2" s="124"/>
    </row>
    <row r="3" ht="16.5" customHeight="1">
      <c r="A3" s="123" t="s">
        <v>3</v>
      </c>
      <c r="B3" s="123"/>
      <c r="C3" s="123"/>
      <c r="D3" s="123"/>
      <c r="E3" s="123"/>
      <c r="F3" s="123"/>
      <c r="G3" s="123"/>
      <c r="H3" s="132" t="s">
        <v>655</v>
      </c>
      <c r="I3" s="123"/>
      <c r="J3" s="123"/>
      <c r="K3" s="123"/>
      <c r="L3" s="123"/>
      <c r="M3" s="123"/>
      <c r="N3" s="123"/>
      <c r="O3" s="123"/>
      <c r="P3" s="123"/>
      <c r="Q3" s="123"/>
      <c r="R3" s="123"/>
      <c r="S3" s="123"/>
      <c r="T3" s="123"/>
      <c r="U3" s="123"/>
      <c r="V3" s="123"/>
      <c r="W3" s="123"/>
      <c r="X3" s="123"/>
      <c r="Y3" s="123"/>
      <c r="Z3" s="123"/>
      <c r="AA3" s="123"/>
      <c r="AB3" s="5"/>
    </row>
    <row r="4" ht="16.5" customHeight="1">
      <c r="A4" s="123" t="s">
        <v>656</v>
      </c>
      <c r="B4" s="123"/>
      <c r="C4" s="123"/>
      <c r="D4" s="123"/>
      <c r="E4" s="123"/>
      <c r="F4" s="123"/>
      <c r="G4" s="123"/>
      <c r="H4" s="132" t="s">
        <v>481</v>
      </c>
      <c r="I4" s="123"/>
      <c r="J4" s="123"/>
      <c r="K4" s="123"/>
      <c r="L4" s="123"/>
      <c r="M4" s="123"/>
      <c r="N4" s="123"/>
      <c r="O4" s="123"/>
      <c r="P4" s="123"/>
      <c r="Q4" s="123"/>
      <c r="R4" s="123"/>
      <c r="S4" s="123"/>
      <c r="T4" s="123"/>
      <c r="U4" s="123"/>
      <c r="V4" s="123"/>
      <c r="W4" s="123"/>
      <c r="X4" s="123"/>
      <c r="Y4" s="123"/>
      <c r="Z4" s="123"/>
      <c r="AA4" s="123"/>
      <c r="AB4" s="124"/>
    </row>
    <row r="5" ht="16.5" customHeight="1">
      <c r="A5" s="123" t="s">
        <v>629</v>
      </c>
      <c r="B5" s="123"/>
      <c r="C5" s="123"/>
      <c r="D5" s="123"/>
      <c r="E5" s="123"/>
      <c r="F5" s="123"/>
      <c r="G5" s="123"/>
      <c r="H5" s="132" t="s">
        <v>4</v>
      </c>
      <c r="I5" s="123"/>
      <c r="J5" s="123"/>
      <c r="K5" s="123"/>
      <c r="L5" s="123"/>
      <c r="M5" s="123"/>
      <c r="N5" s="123"/>
      <c r="O5" s="123"/>
      <c r="P5" s="123"/>
      <c r="Q5" s="123"/>
      <c r="R5" s="123"/>
      <c r="S5" s="123"/>
      <c r="T5" s="123"/>
      <c r="U5" s="123"/>
      <c r="V5" s="123"/>
      <c r="W5" s="123"/>
      <c r="X5" s="123"/>
      <c r="Y5" s="123"/>
      <c r="Z5" s="123"/>
      <c r="AA5" s="123"/>
      <c r="AB5" s="124"/>
    </row>
    <row r="6" ht="16.5" customHeight="1">
      <c r="A6" s="8" t="s">
        <v>630</v>
      </c>
      <c r="B6" s="2"/>
      <c r="C6" s="2"/>
      <c r="D6" s="2"/>
      <c r="E6" s="2"/>
      <c r="F6" s="2"/>
      <c r="G6" s="2"/>
      <c r="H6" s="2"/>
      <c r="I6" s="2"/>
      <c r="J6" s="2"/>
      <c r="K6" s="2"/>
      <c r="L6" s="2"/>
      <c r="M6" s="2"/>
      <c r="N6" s="2"/>
      <c r="O6" s="2"/>
      <c r="P6" s="2"/>
      <c r="Q6" s="2"/>
      <c r="R6" s="2"/>
      <c r="S6" s="2"/>
      <c r="T6" s="2"/>
      <c r="U6" s="2"/>
      <c r="V6" s="2"/>
      <c r="W6" s="2"/>
      <c r="X6" s="2"/>
      <c r="Y6" s="2"/>
      <c r="Z6" s="3"/>
      <c r="AA6" s="5"/>
      <c r="AB6" s="124"/>
    </row>
    <row r="7" ht="16.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160"/>
      <c r="AB7" s="54"/>
    </row>
    <row r="8" ht="16.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c r="AA8" s="54"/>
      <c r="AB8" s="54"/>
    </row>
    <row r="9" ht="16.5" customHeight="1">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c r="AA9" s="54"/>
      <c r="AB9" s="54"/>
    </row>
    <row r="10" ht="16.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c r="AA10" s="54"/>
      <c r="AB10" s="54"/>
    </row>
    <row r="11" ht="16.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c r="AA11" s="54"/>
      <c r="AB11" s="54"/>
    </row>
    <row r="12" ht="16.5" customHeight="1">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c r="AA12" s="54"/>
      <c r="AB12" s="54"/>
    </row>
    <row r="13" ht="219.75" customHeight="1">
      <c r="A13" s="58" t="s">
        <v>183</v>
      </c>
      <c r="B13" s="58" t="s">
        <v>184</v>
      </c>
      <c r="C13" s="49" t="s">
        <v>185</v>
      </c>
      <c r="D13" s="58" t="s">
        <v>186</v>
      </c>
      <c r="E13" s="58" t="s">
        <v>187</v>
      </c>
      <c r="F13" s="80" t="s">
        <v>188</v>
      </c>
      <c r="G13" s="63" t="s">
        <v>138</v>
      </c>
      <c r="H13" s="63" t="s">
        <v>349</v>
      </c>
      <c r="I13" s="58" t="s">
        <v>45</v>
      </c>
      <c r="J13" s="58" t="s">
        <v>187</v>
      </c>
      <c r="K13" s="80" t="s">
        <v>657</v>
      </c>
      <c r="L13" s="80" t="s">
        <v>658</v>
      </c>
      <c r="M13" s="80" t="s">
        <v>659</v>
      </c>
      <c r="N13" s="98">
        <v>85.0</v>
      </c>
      <c r="O13" s="98" t="s">
        <v>660</v>
      </c>
      <c r="P13" s="98" t="s">
        <v>146</v>
      </c>
      <c r="Q13" s="98" t="s">
        <v>146</v>
      </c>
      <c r="R13" s="80" t="s">
        <v>661</v>
      </c>
      <c r="S13" s="80" t="s">
        <v>138</v>
      </c>
      <c r="T13" s="80">
        <v>85.0</v>
      </c>
      <c r="U13" s="80">
        <v>100.0</v>
      </c>
      <c r="V13" s="80">
        <v>120.0</v>
      </c>
      <c r="W13" s="80" t="s">
        <v>146</v>
      </c>
      <c r="X13" s="80">
        <v>1496.88</v>
      </c>
      <c r="Y13" s="80" t="s">
        <v>497</v>
      </c>
      <c r="Z13" s="80" t="s">
        <v>662</v>
      </c>
      <c r="AA13" s="54"/>
      <c r="AB13" s="54"/>
    </row>
    <row r="14" ht="15.75" customHeight="1">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row>
    <row r="15" ht="15.75" customHeight="1">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row>
    <row r="16" ht="15.75" customHeigh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row>
    <row r="17" ht="15.75" customHeight="1">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row>
    <row r="18" ht="15.75" customHeigh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row>
    <row r="19" ht="15.75" customHeigh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row>
    <row r="20" ht="15.75" customHeigh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row>
    <row r="21" ht="15.75" customHeigh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row>
    <row r="22" ht="15.75"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row>
    <row r="23" ht="15.75" customHeigh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row>
    <row r="24" ht="15.75" customHeigh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row>
    <row r="25" ht="15.75" customHeigh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row>
    <row r="26" ht="15.75" customHeigh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ht="15.7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row>
    <row r="28" ht="15.7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row>
    <row r="29" ht="15.75"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row>
    <row r="30" ht="15.75" customHeigh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row>
    <row r="31" ht="15.7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row>
    <row r="32" ht="15.75" customHeigh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row>
    <row r="33" ht="15.75"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row>
    <row r="34" ht="15.7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row>
    <row r="35" ht="15.75" customHeigh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row>
    <row r="36" ht="15.75" customHeigh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row>
    <row r="37" ht="15.7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row>
    <row r="38" ht="15.7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row>
    <row r="39" ht="15.7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row>
    <row r="40" ht="15.7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row>
    <row r="41" ht="15.7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row>
    <row r="42" ht="15.7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row>
    <row r="43" ht="15.7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row>
    <row r="44" ht="15.7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row>
    <row r="45" ht="15.75" customHeight="1">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row>
    <row r="46" ht="15.75"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row>
    <row r="47" ht="15.75" customHeigh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row>
    <row r="48" ht="15.7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row>
    <row r="49" ht="15.75"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row>
    <row r="50" ht="15.7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row>
    <row r="51" ht="15.7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row>
    <row r="52" ht="15.7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row>
    <row r="53" ht="15.75" customHeigh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row>
    <row r="54" ht="15.7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row>
    <row r="55" ht="15.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row>
    <row r="56" ht="15.7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row>
    <row r="57"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row>
    <row r="58" ht="15.75" customHeigh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row>
    <row r="59" ht="15.75" customHeigh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row>
    <row r="60" ht="15.75" customHeigh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row>
    <row r="61" ht="15.7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row>
    <row r="62" ht="15.7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row>
    <row r="63"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row>
    <row r="64"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row>
    <row r="65" ht="15.7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row>
    <row r="66" ht="15.7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row>
    <row r="67" ht="15.7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row>
    <row r="68" ht="15.7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row>
    <row r="69" ht="15.7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row>
    <row r="70" ht="15.75" customHeigh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row>
    <row r="7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row>
    <row r="72" ht="15.7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row>
    <row r="73" ht="15.75"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row>
    <row r="74"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row>
    <row r="75" ht="15.75" customHeigh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row>
    <row r="76" ht="15.7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row>
    <row r="77"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row>
    <row r="78"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row>
    <row r="79"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row>
    <row r="80"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row>
    <row r="81"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row>
    <row r="82"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row>
    <row r="83"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row>
    <row r="84"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row>
    <row r="85"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row>
    <row r="8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row>
    <row r="87"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row>
    <row r="88"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row>
    <row r="89"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row>
    <row r="90"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row>
    <row r="91"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row>
    <row r="92"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row>
    <row r="93"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row>
    <row r="94"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row>
    <row r="95"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row>
    <row r="9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row>
    <row r="97"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row>
    <row r="98"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row>
    <row r="99"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row>
    <row r="100"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row>
    <row r="101"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row>
    <row r="102"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row>
    <row r="103"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row>
    <row r="104"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row>
    <row r="105"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row>
    <row r="10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row>
    <row r="107"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row>
    <row r="108"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row>
    <row r="109"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row>
    <row r="110"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row>
    <row r="111"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row>
    <row r="112"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row>
    <row r="113"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row>
    <row r="114"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row>
    <row r="115"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row>
    <row r="11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row>
    <row r="117"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row>
    <row r="118"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row>
    <row r="120"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row>
    <row r="121"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row>
    <row r="122"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row>
    <row r="123"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row>
    <row r="124"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row>
    <row r="125"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row>
    <row r="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row>
    <row r="127"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row>
    <row r="128"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row>
    <row r="129"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row>
    <row r="130"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row>
    <row r="131"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row>
    <row r="132"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row>
    <row r="133"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row>
    <row r="134"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row>
    <row r="135"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row>
    <row r="13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row>
    <row r="137"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row>
    <row r="138"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row>
    <row r="139"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row>
    <row r="140"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row>
    <row r="141"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row>
    <row r="142"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row>
    <row r="143"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row>
    <row r="144"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row>
    <row r="145"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row>
    <row r="14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row>
    <row r="147"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row>
    <row r="148"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row>
    <row r="149"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row>
    <row r="150"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row>
    <row r="151"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row>
    <row r="152"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row>
    <row r="153"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row>
    <row r="154"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row>
    <row r="155"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row>
    <row r="15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row>
    <row r="157"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row>
    <row r="158"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row>
    <row r="159"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row>
    <row r="160"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row>
    <row r="161"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row>
    <row r="162"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row>
    <row r="163"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row>
    <row r="164"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row>
    <row r="165"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row>
    <row r="16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row>
    <row r="167"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row>
    <row r="168"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row>
    <row r="169"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row>
    <row r="170"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row>
    <row r="171"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row>
    <row r="172"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row>
    <row r="173"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row>
    <row r="174"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row>
    <row r="175"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row>
    <row r="17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row>
    <row r="177"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row>
    <row r="178"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row>
    <row r="179"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row>
    <row r="180"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row>
    <row r="181"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row>
    <row r="182"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row>
    <row r="183"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row>
    <row r="184"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row>
    <row r="185"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row>
    <row r="18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row>
    <row r="187"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row>
    <row r="188"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row>
    <row r="189"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row>
    <row r="190"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row>
    <row r="191"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row>
    <row r="192"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row>
    <row r="193"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row>
    <row r="194"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row>
    <row r="195"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row>
    <row r="19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row>
    <row r="197"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row>
    <row r="198"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row>
    <row r="199"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row>
    <row r="200"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row>
    <row r="201"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row>
    <row r="202"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row>
    <row r="203"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row>
    <row r="204"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row>
    <row r="205"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row>
    <row r="20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row>
    <row r="207"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row>
    <row r="208"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row>
    <row r="209"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row>
    <row r="210"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row>
    <row r="211"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row>
    <row r="212"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row>
    <row r="213"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row>
    <row r="214"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row>
    <row r="215"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row>
    <row r="21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row>
    <row r="217"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row>
    <row r="218"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row>
    <row r="219"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row>
    <row r="220"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S8:S12"/>
    <mergeCell ref="T8:W10"/>
    <mergeCell ref="U11:W11"/>
    <mergeCell ref="O9:O12"/>
    <mergeCell ref="P9:Q9"/>
    <mergeCell ref="P10:P12"/>
    <mergeCell ref="Q10:Q12"/>
    <mergeCell ref="X10:X12"/>
    <mergeCell ref="Y10:Y12"/>
    <mergeCell ref="A1:Z1"/>
    <mergeCell ref="A6:Z6"/>
    <mergeCell ref="A7:J7"/>
    <mergeCell ref="K7:Z7"/>
    <mergeCell ref="A8:A12"/>
    <mergeCell ref="B8:B12"/>
    <mergeCell ref="C8:C12"/>
    <mergeCell ref="D8:D12"/>
    <mergeCell ref="E8:E12"/>
    <mergeCell ref="F8:F12"/>
    <mergeCell ref="G8:G12"/>
    <mergeCell ref="H8:H12"/>
    <mergeCell ref="I8:I12"/>
    <mergeCell ref="J8:J12"/>
    <mergeCell ref="K8:K12"/>
    <mergeCell ref="L8:L12"/>
    <mergeCell ref="M8:N8"/>
    <mergeCell ref="O8:Q8"/>
    <mergeCell ref="R8:R12"/>
    <mergeCell ref="X8:Y9"/>
    <mergeCell ref="Z8:Z12"/>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9" width="14.71"/>
    <col customWidth="1" min="10" max="10" width="16.0"/>
    <col customWidth="1" min="11" max="11" width="18.86"/>
    <col customWidth="1" min="12" max="12" width="11.43"/>
    <col customWidth="1" min="13" max="13" width="16.14"/>
    <col customWidth="1" min="14" max="17" width="11.43"/>
    <col customWidth="1" min="18" max="18" width="14.0"/>
    <col customWidth="1" min="19" max="19" width="12.14"/>
    <col customWidth="1" min="20" max="25" width="11.43"/>
    <col customWidth="1" min="26" max="26" width="44.57"/>
    <col customWidth="1" min="27" max="28" width="11.43"/>
  </cols>
  <sheetData>
    <row r="1" ht="63.75" customHeight="1">
      <c r="A1" s="1" t="s">
        <v>0</v>
      </c>
      <c r="B1" s="2"/>
      <c r="C1" s="2"/>
      <c r="D1" s="2"/>
      <c r="E1" s="2"/>
      <c r="F1" s="2"/>
      <c r="G1" s="2"/>
      <c r="H1" s="2"/>
      <c r="I1" s="2"/>
      <c r="J1" s="2"/>
      <c r="K1" s="2"/>
      <c r="L1" s="2"/>
      <c r="M1" s="2"/>
      <c r="N1" s="2"/>
      <c r="O1" s="2"/>
      <c r="P1" s="2"/>
      <c r="Q1" s="2"/>
      <c r="R1" s="2"/>
      <c r="S1" s="2"/>
      <c r="T1" s="2"/>
      <c r="U1" s="2"/>
      <c r="V1" s="2"/>
      <c r="W1" s="2"/>
      <c r="X1" s="2"/>
      <c r="Y1" s="2"/>
      <c r="Z1" s="2"/>
      <c r="AA1" s="3"/>
      <c r="AB1" s="52"/>
    </row>
    <row r="2">
      <c r="A2" s="123" t="s">
        <v>1</v>
      </c>
      <c r="B2" s="123"/>
      <c r="C2" s="123"/>
      <c r="D2" s="123"/>
      <c r="E2" s="123"/>
      <c r="F2" s="123"/>
      <c r="G2" s="123"/>
      <c r="H2" s="132" t="s">
        <v>663</v>
      </c>
      <c r="I2" s="123"/>
      <c r="J2" s="123"/>
      <c r="K2" s="123"/>
      <c r="L2" s="123"/>
      <c r="M2" s="123"/>
      <c r="N2" s="123"/>
      <c r="O2" s="123"/>
      <c r="P2" s="123"/>
      <c r="Q2" s="123"/>
      <c r="R2" s="123"/>
      <c r="S2" s="123"/>
      <c r="T2" s="123"/>
      <c r="U2" s="123"/>
      <c r="V2" s="123"/>
      <c r="W2" s="123"/>
      <c r="X2" s="123"/>
      <c r="Y2" s="123"/>
      <c r="Z2" s="123"/>
      <c r="AA2" s="123"/>
      <c r="AB2" s="161"/>
    </row>
    <row r="3">
      <c r="A3" s="123" t="s">
        <v>3</v>
      </c>
      <c r="B3" s="123"/>
      <c r="C3" s="123"/>
      <c r="D3" s="123"/>
      <c r="E3" s="123"/>
      <c r="F3" s="123"/>
      <c r="G3" s="123"/>
      <c r="H3" s="132" t="s">
        <v>664</v>
      </c>
      <c r="I3" s="123"/>
      <c r="J3" s="123"/>
      <c r="K3" s="123"/>
      <c r="L3" s="123"/>
      <c r="M3" s="123"/>
      <c r="N3" s="123"/>
      <c r="O3" s="123"/>
      <c r="P3" s="123"/>
      <c r="Q3" s="123"/>
      <c r="R3" s="123"/>
      <c r="S3" s="123"/>
      <c r="T3" s="123"/>
      <c r="U3" s="123"/>
      <c r="V3" s="123"/>
      <c r="W3" s="123"/>
      <c r="X3" s="123"/>
      <c r="Y3" s="123"/>
      <c r="Z3" s="123"/>
      <c r="AA3" s="123"/>
      <c r="AB3" s="161"/>
    </row>
    <row r="4">
      <c r="A4" s="123" t="s">
        <v>360</v>
      </c>
      <c r="B4" s="123"/>
      <c r="C4" s="123"/>
      <c r="D4" s="123"/>
      <c r="E4" s="123"/>
      <c r="F4" s="123"/>
      <c r="G4" s="123"/>
      <c r="H4" s="132" t="s">
        <v>481</v>
      </c>
      <c r="I4" s="123"/>
      <c r="J4" s="123"/>
      <c r="K4" s="123"/>
      <c r="L4" s="123"/>
      <c r="M4" s="123"/>
      <c r="N4" s="123"/>
      <c r="O4" s="123"/>
      <c r="P4" s="123"/>
      <c r="Q4" s="123"/>
      <c r="R4" s="123"/>
      <c r="S4" s="123"/>
      <c r="T4" s="123"/>
      <c r="U4" s="123"/>
      <c r="V4" s="123"/>
      <c r="W4" s="123"/>
      <c r="X4" s="123"/>
      <c r="Y4" s="123"/>
      <c r="Z4" s="123"/>
      <c r="AA4" s="123"/>
      <c r="AB4" s="161"/>
    </row>
    <row r="5">
      <c r="A5" s="123" t="s">
        <v>629</v>
      </c>
      <c r="B5" s="123"/>
      <c r="C5" s="123"/>
      <c r="D5" s="123"/>
      <c r="E5" s="123"/>
      <c r="F5" s="123"/>
      <c r="G5" s="123"/>
      <c r="H5" s="132" t="s">
        <v>4</v>
      </c>
      <c r="I5" s="123"/>
      <c r="J5" s="123"/>
      <c r="K5" s="123"/>
      <c r="L5" s="123"/>
      <c r="M5" s="123"/>
      <c r="N5" s="123"/>
      <c r="O5" s="123"/>
      <c r="P5" s="123"/>
      <c r="Q5" s="123"/>
      <c r="R5" s="123"/>
      <c r="S5" s="123"/>
      <c r="T5" s="123"/>
      <c r="U5" s="123"/>
      <c r="V5" s="123"/>
      <c r="W5" s="123"/>
      <c r="X5" s="123"/>
      <c r="Y5" s="123"/>
      <c r="Z5" s="123"/>
      <c r="AA5" s="123"/>
      <c r="AB5" s="161"/>
    </row>
    <row r="6" ht="16.5" customHeight="1">
      <c r="A6" s="8" t="s">
        <v>630</v>
      </c>
      <c r="B6" s="2"/>
      <c r="C6" s="2"/>
      <c r="D6" s="2"/>
      <c r="E6" s="2"/>
      <c r="F6" s="2"/>
      <c r="G6" s="2"/>
      <c r="H6" s="2"/>
      <c r="I6" s="2"/>
      <c r="J6" s="2"/>
      <c r="K6" s="2"/>
      <c r="L6" s="2"/>
      <c r="M6" s="2"/>
      <c r="N6" s="2"/>
      <c r="O6" s="2"/>
      <c r="P6" s="2"/>
      <c r="Q6" s="2"/>
      <c r="R6" s="2"/>
      <c r="S6" s="2"/>
      <c r="T6" s="2"/>
      <c r="U6" s="2"/>
      <c r="V6" s="2"/>
      <c r="W6" s="2"/>
      <c r="X6" s="2"/>
      <c r="Y6" s="2"/>
      <c r="Z6" s="3"/>
      <c r="AA6" s="5"/>
      <c r="AB6" s="161"/>
    </row>
    <row r="7" ht="18.7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row>
    <row r="8" ht="16.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row>
    <row r="9" ht="16.5" customHeight="1">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row>
    <row r="10" ht="16.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row>
    <row r="11" ht="16.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row>
    <row r="12">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row>
    <row r="13">
      <c r="A13" s="57" t="s">
        <v>353</v>
      </c>
      <c r="B13" s="57" t="s">
        <v>184</v>
      </c>
      <c r="C13" s="57" t="s">
        <v>185</v>
      </c>
      <c r="D13" s="57" t="s">
        <v>354</v>
      </c>
      <c r="E13" s="57" t="s">
        <v>665</v>
      </c>
      <c r="F13" s="57" t="s">
        <v>666</v>
      </c>
      <c r="G13" s="162" t="s">
        <v>138</v>
      </c>
      <c r="H13" s="58" t="s">
        <v>667</v>
      </c>
      <c r="I13" s="58" t="s">
        <v>668</v>
      </c>
      <c r="J13" s="58" t="s">
        <v>669</v>
      </c>
      <c r="K13" s="80" t="s">
        <v>670</v>
      </c>
      <c r="L13" s="80" t="s">
        <v>671</v>
      </c>
      <c r="M13" s="80" t="s">
        <v>672</v>
      </c>
      <c r="N13" s="163" t="s">
        <v>673</v>
      </c>
      <c r="O13" s="98" t="s">
        <v>674</v>
      </c>
      <c r="P13" s="98">
        <v>1.727</v>
      </c>
      <c r="Q13" s="98">
        <v>1.412</v>
      </c>
      <c r="R13" s="80" t="s">
        <v>675</v>
      </c>
      <c r="S13" s="164" t="s">
        <v>676</v>
      </c>
      <c r="T13" s="99">
        <v>1.0</v>
      </c>
      <c r="U13" s="99"/>
      <c r="V13" s="99"/>
      <c r="W13" s="80"/>
      <c r="X13" s="165">
        <v>120.0</v>
      </c>
      <c r="Y13" s="166" t="s">
        <v>677</v>
      </c>
      <c r="Z13" s="57" t="s">
        <v>678</v>
      </c>
    </row>
    <row r="14" ht="120.0" customHeight="1">
      <c r="A14" s="43"/>
      <c r="B14" s="43"/>
      <c r="C14" s="43"/>
      <c r="D14" s="43"/>
      <c r="E14" s="43"/>
      <c r="F14" s="43"/>
      <c r="G14" s="43"/>
      <c r="H14" s="167" t="s">
        <v>679</v>
      </c>
      <c r="I14" s="58" t="s">
        <v>680</v>
      </c>
      <c r="J14" s="58"/>
      <c r="K14" s="80"/>
      <c r="L14" s="80"/>
      <c r="M14" s="80"/>
      <c r="N14" s="58"/>
      <c r="O14" s="58"/>
      <c r="P14" s="58"/>
      <c r="Q14" s="58"/>
      <c r="R14" s="80" t="s">
        <v>681</v>
      </c>
      <c r="S14" s="164" t="s">
        <v>682</v>
      </c>
      <c r="T14" s="99">
        <v>1.0</v>
      </c>
      <c r="U14" s="99"/>
      <c r="V14" s="99"/>
      <c r="W14" s="80"/>
      <c r="X14" s="43"/>
      <c r="Y14" s="43"/>
      <c r="Z14" s="43"/>
    </row>
    <row r="15">
      <c r="A15" s="58"/>
      <c r="B15" s="58"/>
      <c r="C15" s="58"/>
      <c r="D15" s="58"/>
      <c r="E15" s="58"/>
      <c r="F15" s="80"/>
      <c r="G15" s="58"/>
      <c r="H15" s="167"/>
      <c r="I15" s="58"/>
      <c r="J15" s="58"/>
      <c r="K15" s="80"/>
      <c r="L15" s="80"/>
      <c r="M15" s="80"/>
      <c r="N15" s="58"/>
      <c r="O15" s="58"/>
      <c r="P15" s="58"/>
      <c r="Q15" s="58"/>
      <c r="R15" s="80" t="s">
        <v>683</v>
      </c>
      <c r="S15" s="164" t="s">
        <v>684</v>
      </c>
      <c r="T15" s="168">
        <v>0.475</v>
      </c>
      <c r="U15" s="99">
        <v>0.41</v>
      </c>
      <c r="V15" s="99">
        <v>0.07</v>
      </c>
      <c r="W15" s="80"/>
      <c r="X15" s="165">
        <v>335.0</v>
      </c>
      <c r="Y15" s="57" t="s">
        <v>685</v>
      </c>
      <c r="Z15" s="57" t="s">
        <v>686</v>
      </c>
    </row>
    <row r="16">
      <c r="A16" s="58"/>
      <c r="B16" s="58"/>
      <c r="C16" s="58"/>
      <c r="D16" s="58"/>
      <c r="E16" s="58"/>
      <c r="F16" s="80"/>
      <c r="G16" s="58"/>
      <c r="H16" s="167"/>
      <c r="I16" s="58"/>
      <c r="J16" s="58"/>
      <c r="K16" s="80"/>
      <c r="L16" s="80"/>
      <c r="M16" s="80"/>
      <c r="N16" s="58"/>
      <c r="O16" s="58"/>
      <c r="P16" s="58"/>
      <c r="Q16" s="58"/>
      <c r="R16" s="80" t="s">
        <v>687</v>
      </c>
      <c r="S16" s="164" t="s">
        <v>688</v>
      </c>
      <c r="T16" s="99">
        <v>0.85</v>
      </c>
      <c r="U16" s="99">
        <v>0.85</v>
      </c>
      <c r="V16" s="99">
        <v>0.85</v>
      </c>
      <c r="W16" s="80"/>
      <c r="X16" s="43"/>
      <c r="Y16" s="43"/>
      <c r="Z16" s="4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S8:S12"/>
    <mergeCell ref="T8:W10"/>
    <mergeCell ref="U11:W11"/>
    <mergeCell ref="O9:O12"/>
    <mergeCell ref="P9:Q9"/>
    <mergeCell ref="P10:P12"/>
    <mergeCell ref="Q10:Q12"/>
    <mergeCell ref="X10:X12"/>
    <mergeCell ref="Y10:Y12"/>
    <mergeCell ref="X13:X14"/>
    <mergeCell ref="Y13:Y14"/>
    <mergeCell ref="Z13:Z14"/>
    <mergeCell ref="X15:X16"/>
    <mergeCell ref="Y15:Y16"/>
    <mergeCell ref="Z15:Z16"/>
    <mergeCell ref="A13:A14"/>
    <mergeCell ref="B13:B14"/>
    <mergeCell ref="C13:C14"/>
    <mergeCell ref="D13:D14"/>
    <mergeCell ref="E13:E14"/>
    <mergeCell ref="F13:F14"/>
    <mergeCell ref="G13:G14"/>
    <mergeCell ref="A1:AA1"/>
    <mergeCell ref="A6:Z6"/>
    <mergeCell ref="A7:J7"/>
    <mergeCell ref="K7:Z7"/>
    <mergeCell ref="A8:A12"/>
    <mergeCell ref="B8:B12"/>
    <mergeCell ref="C8:C12"/>
    <mergeCell ref="D8:D12"/>
    <mergeCell ref="E8:E12"/>
    <mergeCell ref="F8:F12"/>
    <mergeCell ref="G8:G12"/>
    <mergeCell ref="H8:H12"/>
    <mergeCell ref="I8:I12"/>
    <mergeCell ref="J8:J12"/>
    <mergeCell ref="K8:K12"/>
    <mergeCell ref="L8:L12"/>
    <mergeCell ref="M8:N8"/>
    <mergeCell ref="O8:Q8"/>
    <mergeCell ref="R8:R12"/>
    <mergeCell ref="X8:Y9"/>
    <mergeCell ref="Z8:Z12"/>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7.57"/>
    <col customWidth="1" min="4" max="4" width="15.71"/>
    <col customWidth="1" min="5" max="5" width="22.29"/>
    <col customWidth="1" min="6" max="6" width="16.86"/>
    <col customWidth="1" min="7" max="7" width="14.14"/>
    <col customWidth="1" min="8" max="8" width="15.57"/>
    <col customWidth="1" min="9" max="9" width="14.86"/>
    <col customWidth="1" min="10" max="10" width="14.29"/>
    <col customWidth="1" min="11" max="12" width="17.71"/>
    <col customWidth="1" min="13" max="13" width="18.29"/>
    <col customWidth="1" min="14" max="14" width="14.71"/>
    <col customWidth="1" min="15" max="15" width="10.0"/>
    <col customWidth="1" min="16" max="16" width="10.86"/>
    <col customWidth="1" min="17" max="17" width="10.71"/>
    <col customWidth="1" min="18" max="18" width="14.0"/>
    <col customWidth="1" min="19" max="20" width="17.14"/>
    <col customWidth="1" min="21" max="21" width="13.71"/>
    <col customWidth="1" min="22" max="22" width="12.57"/>
    <col customWidth="1" min="23" max="23" width="11.86"/>
    <col customWidth="1" min="24" max="24" width="13.71"/>
    <col customWidth="1" min="25" max="25" width="17.43"/>
    <col customWidth="1" min="26" max="26" width="14.29"/>
    <col customWidth="1" hidden="1" min="27" max="27" width="18.71"/>
    <col customWidth="1" min="28" max="28" width="1.29"/>
  </cols>
  <sheetData>
    <row r="1" ht="61.5" customHeight="1">
      <c r="A1" s="1" t="s">
        <v>0</v>
      </c>
      <c r="B1" s="2"/>
      <c r="C1" s="2"/>
      <c r="D1" s="2"/>
      <c r="E1" s="2"/>
      <c r="F1" s="2"/>
      <c r="G1" s="2"/>
      <c r="H1" s="2"/>
      <c r="I1" s="2"/>
      <c r="J1" s="2"/>
      <c r="K1" s="2"/>
      <c r="L1" s="2"/>
      <c r="M1" s="2"/>
      <c r="N1" s="2"/>
      <c r="O1" s="2"/>
      <c r="P1" s="2"/>
      <c r="Q1" s="2"/>
      <c r="R1" s="2"/>
      <c r="S1" s="2"/>
      <c r="T1" s="2"/>
      <c r="U1" s="2"/>
      <c r="V1" s="2"/>
      <c r="W1" s="2"/>
      <c r="X1" s="2"/>
      <c r="Y1" s="2"/>
      <c r="Z1" s="3"/>
      <c r="AA1" s="52"/>
      <c r="AB1" s="122"/>
    </row>
    <row r="2">
      <c r="A2" s="123" t="s">
        <v>1</v>
      </c>
      <c r="B2" s="123"/>
      <c r="C2" s="123"/>
      <c r="D2" s="123"/>
      <c r="E2" s="123"/>
      <c r="F2" s="123"/>
      <c r="G2" s="123"/>
      <c r="H2" s="132" t="s">
        <v>689</v>
      </c>
      <c r="I2" s="123"/>
      <c r="J2" s="123"/>
      <c r="K2" s="123"/>
      <c r="L2" s="123"/>
      <c r="M2" s="123"/>
      <c r="N2" s="169"/>
      <c r="O2" s="123"/>
      <c r="P2" s="123"/>
      <c r="Q2" s="123"/>
      <c r="R2" s="123"/>
      <c r="S2" s="123"/>
      <c r="T2" s="123"/>
      <c r="U2" s="123"/>
      <c r="V2" s="123"/>
      <c r="W2" s="123"/>
      <c r="X2" s="123"/>
      <c r="Y2" s="123"/>
      <c r="Z2" s="123"/>
      <c r="AA2" s="123"/>
      <c r="AB2" s="124"/>
    </row>
    <row r="3">
      <c r="A3" s="123" t="s">
        <v>3</v>
      </c>
      <c r="B3" s="123"/>
      <c r="C3" s="123"/>
      <c r="D3" s="123"/>
      <c r="E3" s="123"/>
      <c r="F3" s="123"/>
      <c r="G3" s="123"/>
      <c r="H3" s="132" t="s">
        <v>690</v>
      </c>
      <c r="I3" s="123"/>
      <c r="J3" s="123"/>
      <c r="K3" s="123"/>
      <c r="L3" s="123"/>
      <c r="M3" s="123"/>
      <c r="N3" s="169"/>
      <c r="O3" s="123"/>
      <c r="P3" s="123"/>
      <c r="Q3" s="123"/>
      <c r="R3" s="123"/>
      <c r="S3" s="123"/>
      <c r="T3" s="123"/>
      <c r="U3" s="123"/>
      <c r="V3" s="123"/>
      <c r="W3" s="123"/>
      <c r="X3" s="123"/>
      <c r="Y3" s="123"/>
      <c r="Z3" s="123"/>
      <c r="AA3" s="123"/>
      <c r="AB3" s="5"/>
    </row>
    <row r="4">
      <c r="A4" s="123" t="s">
        <v>360</v>
      </c>
      <c r="B4" s="123"/>
      <c r="C4" s="123"/>
      <c r="D4" s="123"/>
      <c r="E4" s="123"/>
      <c r="F4" s="123"/>
      <c r="G4" s="123"/>
      <c r="H4" s="132" t="s">
        <v>481</v>
      </c>
      <c r="I4" s="123"/>
      <c r="J4" s="123"/>
      <c r="K4" s="123"/>
      <c r="L4" s="123"/>
      <c r="M4" s="123"/>
      <c r="N4" s="169"/>
      <c r="O4" s="123"/>
      <c r="P4" s="123"/>
      <c r="Q4" s="123"/>
      <c r="R4" s="123"/>
      <c r="S4" s="123"/>
      <c r="T4" s="123"/>
      <c r="U4" s="123"/>
      <c r="V4" s="123"/>
      <c r="W4" s="123"/>
      <c r="X4" s="123"/>
      <c r="Y4" s="123"/>
      <c r="Z4" s="123"/>
      <c r="AA4" s="123"/>
      <c r="AB4" s="124"/>
    </row>
    <row r="5">
      <c r="A5" s="123" t="s">
        <v>629</v>
      </c>
      <c r="B5" s="123"/>
      <c r="C5" s="123"/>
      <c r="D5" s="123"/>
      <c r="E5" s="123"/>
      <c r="F5" s="123"/>
      <c r="G5" s="123"/>
      <c r="H5" s="132" t="s">
        <v>4</v>
      </c>
      <c r="I5" s="123"/>
      <c r="J5" s="123"/>
      <c r="K5" s="123"/>
      <c r="L5" s="123"/>
      <c r="M5" s="123"/>
      <c r="N5" s="169"/>
      <c r="O5" s="123"/>
      <c r="P5" s="123"/>
      <c r="Q5" s="123"/>
      <c r="R5" s="123"/>
      <c r="S5" s="123"/>
      <c r="T5" s="123"/>
      <c r="U5" s="123"/>
      <c r="V5" s="123"/>
      <c r="W5" s="123"/>
      <c r="X5" s="123"/>
      <c r="Y5" s="123"/>
      <c r="Z5" s="123"/>
      <c r="AA5" s="123"/>
      <c r="AB5" s="124"/>
    </row>
    <row r="6" ht="16.5" customHeight="1">
      <c r="A6" s="8" t="s">
        <v>630</v>
      </c>
      <c r="B6" s="2"/>
      <c r="C6" s="2"/>
      <c r="D6" s="2"/>
      <c r="E6" s="2"/>
      <c r="F6" s="2"/>
      <c r="G6" s="2"/>
      <c r="H6" s="2"/>
      <c r="I6" s="2"/>
      <c r="J6" s="2"/>
      <c r="K6" s="2"/>
      <c r="L6" s="2"/>
      <c r="M6" s="2"/>
      <c r="N6" s="2"/>
      <c r="O6" s="2"/>
      <c r="P6" s="2"/>
      <c r="Q6" s="2"/>
      <c r="R6" s="2"/>
      <c r="S6" s="2"/>
      <c r="T6" s="2"/>
      <c r="U6" s="2"/>
      <c r="V6" s="2"/>
      <c r="W6" s="2"/>
      <c r="X6" s="2"/>
      <c r="Y6" s="2"/>
      <c r="Z6" s="3"/>
      <c r="AA6" s="5"/>
      <c r="AB6" s="124"/>
    </row>
    <row r="7" ht="18.7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71"/>
    </row>
    <row r="8" ht="27.7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row>
    <row r="9" ht="16.5" customHeight="1">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row>
    <row r="10" ht="16.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row>
    <row r="11" ht="16.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row>
    <row r="12">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row>
    <row r="13">
      <c r="A13" s="58">
        <v>4.0</v>
      </c>
      <c r="B13" s="58" t="s">
        <v>184</v>
      </c>
      <c r="C13" s="49" t="s">
        <v>185</v>
      </c>
      <c r="D13" s="58" t="s">
        <v>283</v>
      </c>
      <c r="E13" s="58" t="s">
        <v>284</v>
      </c>
      <c r="F13" s="80" t="s">
        <v>691</v>
      </c>
      <c r="G13" s="58">
        <v>180282.0</v>
      </c>
      <c r="H13" s="58" t="s">
        <v>286</v>
      </c>
      <c r="I13" s="58" t="s">
        <v>692</v>
      </c>
      <c r="J13" s="58" t="s">
        <v>693</v>
      </c>
      <c r="K13" s="80" t="s">
        <v>694</v>
      </c>
      <c r="L13" s="80" t="s">
        <v>695</v>
      </c>
      <c r="M13" s="80" t="s">
        <v>696</v>
      </c>
      <c r="N13" s="60">
        <v>200.0</v>
      </c>
      <c r="O13" s="98" t="s">
        <v>697</v>
      </c>
      <c r="P13" s="98">
        <f>+N13*0.33</f>
        <v>66</v>
      </c>
      <c r="Q13" s="98">
        <f>+N13*0.67</f>
        <v>134</v>
      </c>
      <c r="R13" s="80" t="s">
        <v>698</v>
      </c>
      <c r="S13" s="80" t="s">
        <v>699</v>
      </c>
      <c r="T13" s="80"/>
      <c r="U13" s="59">
        <v>250.0</v>
      </c>
      <c r="V13" s="59">
        <v>300.0</v>
      </c>
      <c r="W13" s="80" t="s">
        <v>700</v>
      </c>
      <c r="X13" s="80" t="s">
        <v>701</v>
      </c>
      <c r="Y13" s="80" t="s">
        <v>702</v>
      </c>
      <c r="Z13" s="80" t="s">
        <v>703</v>
      </c>
      <c r="AA13" s="170"/>
      <c r="AB13" s="170"/>
    </row>
    <row r="14">
      <c r="A14" s="58" t="s">
        <v>353</v>
      </c>
      <c r="B14" s="58" t="s">
        <v>184</v>
      </c>
      <c r="C14" s="49" t="s">
        <v>185</v>
      </c>
      <c r="D14" s="58" t="s">
        <v>354</v>
      </c>
      <c r="E14" s="58" t="s">
        <v>355</v>
      </c>
      <c r="F14" s="80" t="s">
        <v>356</v>
      </c>
      <c r="G14" s="58">
        <v>70.0</v>
      </c>
      <c r="H14" s="58" t="s">
        <v>357</v>
      </c>
      <c r="I14" s="58" t="s">
        <v>45</v>
      </c>
      <c r="J14" s="58" t="s">
        <v>693</v>
      </c>
      <c r="K14" s="80" t="s">
        <v>704</v>
      </c>
      <c r="L14" s="80" t="s">
        <v>705</v>
      </c>
      <c r="M14" s="80" t="s">
        <v>706</v>
      </c>
      <c r="N14" s="59">
        <v>5.0</v>
      </c>
      <c r="O14" s="80" t="s">
        <v>707</v>
      </c>
      <c r="P14" s="80" t="s">
        <v>375</v>
      </c>
      <c r="Q14" s="80" t="s">
        <v>375</v>
      </c>
      <c r="R14" s="80" t="s">
        <v>708</v>
      </c>
      <c r="S14" s="80" t="s">
        <v>138</v>
      </c>
      <c r="T14" s="80"/>
      <c r="U14" s="59">
        <v>5.0</v>
      </c>
      <c r="V14" s="59">
        <v>5.0</v>
      </c>
      <c r="W14" s="80" t="s">
        <v>700</v>
      </c>
      <c r="X14" s="80">
        <v>900.0</v>
      </c>
      <c r="Y14" s="80" t="str">
        <f t="shared" ref="Y14:Z14" si="1">+Y13</f>
        <v>LEY 9356 Y REFORMA LEY 9424</v>
      </c>
      <c r="Z14" s="80" t="str">
        <f t="shared" si="1"/>
        <v>La zona de Influencia de JUDESUR corresponde a los cantones de Osa, Buenos Aires, Corredores, Golfito y Coto Brus</v>
      </c>
      <c r="AA14" s="170"/>
      <c r="AB14" s="170"/>
    </row>
    <row r="15">
      <c r="N15" s="51"/>
    </row>
    <row r="16">
      <c r="N16" s="51"/>
    </row>
    <row r="17">
      <c r="N17" s="51"/>
    </row>
    <row r="18">
      <c r="N18" s="51"/>
    </row>
    <row r="19">
      <c r="N19" s="51"/>
    </row>
    <row r="20">
      <c r="N20" s="51"/>
    </row>
    <row r="21" ht="15.75" customHeight="1">
      <c r="N21" s="51"/>
    </row>
    <row r="22" ht="15.75" customHeight="1">
      <c r="N22" s="51"/>
    </row>
    <row r="23" ht="15.75" customHeight="1">
      <c r="N23" s="51"/>
    </row>
    <row r="24" ht="15.75" customHeight="1">
      <c r="N24" s="51"/>
    </row>
    <row r="25" ht="15.75" customHeight="1">
      <c r="N25" s="51"/>
    </row>
    <row r="26" ht="15.75" customHeight="1">
      <c r="N26" s="51"/>
    </row>
    <row r="27" ht="15.75" customHeight="1">
      <c r="N27" s="51"/>
    </row>
    <row r="28" ht="15.75" customHeight="1">
      <c r="N28" s="51"/>
    </row>
    <row r="29" ht="15.75" customHeight="1">
      <c r="N29" s="51"/>
    </row>
    <row r="30" ht="15.75" customHeight="1">
      <c r="N30" s="51"/>
    </row>
    <row r="31" ht="15.75" customHeight="1">
      <c r="N31" s="51"/>
    </row>
    <row r="32" ht="15.75" customHeight="1">
      <c r="N32" s="51"/>
    </row>
    <row r="33" ht="15.75" customHeight="1">
      <c r="N33" s="51"/>
    </row>
    <row r="34" ht="15.75" customHeight="1">
      <c r="N34" s="51"/>
    </row>
    <row r="35" ht="15.75" customHeight="1">
      <c r="N35" s="51"/>
    </row>
    <row r="36" ht="15.75" customHeight="1">
      <c r="N36" s="51"/>
    </row>
    <row r="37" ht="15.75" customHeight="1">
      <c r="N37" s="51"/>
    </row>
    <row r="38" ht="15.75" customHeight="1">
      <c r="N38" s="51"/>
    </row>
    <row r="39" ht="15.75" customHeight="1">
      <c r="N39" s="51"/>
    </row>
    <row r="40" ht="15.75" customHeight="1">
      <c r="N40" s="51"/>
    </row>
    <row r="41" ht="15.75" customHeight="1">
      <c r="N41" s="51"/>
    </row>
    <row r="42" ht="15.75" customHeight="1">
      <c r="N42" s="51"/>
    </row>
    <row r="43" ht="15.75" customHeight="1">
      <c r="N43" s="51"/>
    </row>
    <row r="44" ht="15.75" customHeight="1">
      <c r="N44" s="51"/>
    </row>
    <row r="45" ht="15.75" customHeight="1">
      <c r="N45" s="51"/>
    </row>
    <row r="46" ht="15.75" customHeight="1">
      <c r="N46" s="51"/>
    </row>
    <row r="47" ht="15.75" customHeight="1">
      <c r="N47" s="51"/>
    </row>
    <row r="48" ht="15.75" customHeight="1">
      <c r="N48" s="51"/>
    </row>
    <row r="49" ht="15.75" customHeight="1">
      <c r="N49" s="51"/>
    </row>
    <row r="50" ht="15.75" customHeight="1">
      <c r="N50" s="51"/>
    </row>
    <row r="51" ht="15.75" customHeight="1">
      <c r="N51" s="51"/>
    </row>
    <row r="52" ht="15.75" customHeight="1">
      <c r="N52" s="51"/>
    </row>
    <row r="53" ht="15.75" customHeight="1">
      <c r="N53" s="51"/>
    </row>
    <row r="54" ht="15.75" customHeight="1">
      <c r="N54" s="51"/>
    </row>
    <row r="55" ht="15.75" customHeight="1">
      <c r="N55" s="51"/>
    </row>
    <row r="56" ht="15.75" customHeight="1">
      <c r="N56" s="51"/>
    </row>
    <row r="57" ht="15.75" customHeight="1">
      <c r="N57" s="51"/>
    </row>
    <row r="58" ht="15.75" customHeight="1">
      <c r="N58" s="51"/>
    </row>
    <row r="59" ht="15.75" customHeight="1">
      <c r="N59" s="51"/>
    </row>
    <row r="60" ht="15.75" customHeight="1">
      <c r="N60" s="51"/>
    </row>
    <row r="61" ht="15.75" customHeight="1">
      <c r="N61" s="51"/>
    </row>
    <row r="62" ht="15.75" customHeight="1">
      <c r="N62" s="51"/>
    </row>
    <row r="63" ht="15.75" customHeight="1">
      <c r="N63" s="51"/>
    </row>
    <row r="64" ht="15.75" customHeight="1">
      <c r="N64" s="51"/>
    </row>
    <row r="65" ht="15.75" customHeight="1">
      <c r="N65" s="51"/>
    </row>
    <row r="66" ht="15.75" customHeight="1">
      <c r="N66" s="51"/>
    </row>
    <row r="67" ht="15.75" customHeight="1">
      <c r="N67" s="51"/>
    </row>
    <row r="68" ht="15.75" customHeight="1">
      <c r="N68" s="51"/>
    </row>
    <row r="69" ht="15.75" customHeight="1">
      <c r="N69" s="51"/>
    </row>
    <row r="70" ht="15.75" customHeight="1">
      <c r="N70" s="51"/>
    </row>
    <row r="71" ht="15.75" customHeight="1">
      <c r="N71" s="51"/>
    </row>
    <row r="72" ht="15.75" customHeight="1">
      <c r="N72" s="51"/>
    </row>
    <row r="73" ht="15.75" customHeight="1">
      <c r="N73" s="51"/>
    </row>
    <row r="74" ht="15.75" customHeight="1">
      <c r="N74" s="51"/>
    </row>
    <row r="75" ht="15.75" customHeight="1">
      <c r="N75" s="51"/>
    </row>
    <row r="76" ht="15.75" customHeight="1">
      <c r="N76" s="51"/>
    </row>
    <row r="77" ht="15.75" customHeight="1">
      <c r="N77" s="51"/>
    </row>
    <row r="78" ht="15.75" customHeight="1">
      <c r="N78" s="51"/>
    </row>
    <row r="79" ht="15.75" customHeight="1">
      <c r="N79" s="51"/>
    </row>
    <row r="80" ht="15.75" customHeight="1">
      <c r="N80" s="51"/>
    </row>
    <row r="81" ht="15.75" customHeight="1">
      <c r="N81" s="51"/>
    </row>
    <row r="82" ht="15.75" customHeight="1">
      <c r="N82" s="51"/>
    </row>
    <row r="83" ht="15.75" customHeight="1">
      <c r="N83" s="51"/>
    </row>
    <row r="84" ht="15.75" customHeight="1">
      <c r="N84" s="51"/>
    </row>
    <row r="85" ht="15.75" customHeight="1">
      <c r="N85" s="51"/>
    </row>
    <row r="86" ht="15.75" customHeight="1">
      <c r="N86" s="51"/>
    </row>
    <row r="87" ht="15.75" customHeight="1">
      <c r="N87" s="51"/>
    </row>
    <row r="88" ht="15.75" customHeight="1">
      <c r="N88" s="51"/>
    </row>
    <row r="89" ht="15.75" customHeight="1">
      <c r="N89" s="51"/>
    </row>
    <row r="90" ht="15.75" customHeight="1">
      <c r="N90" s="51"/>
    </row>
    <row r="91" ht="15.75" customHeight="1">
      <c r="N91" s="51"/>
    </row>
    <row r="92" ht="15.75" customHeight="1">
      <c r="N92" s="51"/>
    </row>
    <row r="93" ht="15.75" customHeight="1">
      <c r="N93" s="51"/>
    </row>
    <row r="94" ht="15.75" customHeight="1">
      <c r="N94" s="51"/>
    </row>
    <row r="95" ht="15.75" customHeight="1">
      <c r="N95" s="51"/>
    </row>
    <row r="96" ht="15.75" customHeight="1">
      <c r="N96" s="51"/>
    </row>
    <row r="97" ht="15.75" customHeight="1">
      <c r="N97" s="51"/>
    </row>
    <row r="98" ht="15.75" customHeight="1">
      <c r="N98" s="51"/>
    </row>
    <row r="99" ht="15.75" customHeight="1">
      <c r="N99" s="51"/>
    </row>
    <row r="100" ht="15.75" customHeight="1">
      <c r="N100" s="51"/>
    </row>
    <row r="101" ht="15.75" customHeight="1">
      <c r="N101" s="51"/>
    </row>
    <row r="102" ht="15.75" customHeight="1">
      <c r="N102" s="51"/>
    </row>
    <row r="103" ht="15.75" customHeight="1">
      <c r="N103" s="51"/>
    </row>
    <row r="104" ht="15.75" customHeight="1">
      <c r="N104" s="51"/>
    </row>
    <row r="105" ht="15.75" customHeight="1">
      <c r="N105" s="51"/>
    </row>
    <row r="106" ht="15.75" customHeight="1">
      <c r="N106" s="51"/>
    </row>
    <row r="107" ht="15.75" customHeight="1">
      <c r="N107" s="51"/>
    </row>
    <row r="108" ht="15.75" customHeight="1">
      <c r="N108" s="51"/>
    </row>
    <row r="109" ht="15.75" customHeight="1">
      <c r="N109" s="51"/>
    </row>
    <row r="110" ht="15.75" customHeight="1">
      <c r="N110" s="51"/>
    </row>
    <row r="111" ht="15.75" customHeight="1">
      <c r="N111" s="51"/>
    </row>
    <row r="112" ht="15.75" customHeight="1">
      <c r="N112" s="51"/>
    </row>
    <row r="113" ht="15.75" customHeight="1">
      <c r="N113" s="51"/>
    </row>
    <row r="114" ht="15.75" customHeight="1">
      <c r="N114" s="51"/>
    </row>
    <row r="115" ht="15.75" customHeight="1">
      <c r="N115" s="51"/>
    </row>
    <row r="116" ht="15.75" customHeight="1">
      <c r="N116" s="51"/>
    </row>
    <row r="117" ht="15.75" customHeight="1">
      <c r="N117" s="51"/>
    </row>
    <row r="118" ht="15.75" customHeight="1">
      <c r="N118" s="51"/>
    </row>
    <row r="119" ht="15.75" customHeight="1">
      <c r="N119" s="51"/>
    </row>
    <row r="120" ht="15.75" customHeight="1">
      <c r="N120" s="51"/>
    </row>
    <row r="121" ht="15.75" customHeight="1">
      <c r="N121" s="51"/>
    </row>
    <row r="122" ht="15.75" customHeight="1">
      <c r="N122" s="51"/>
    </row>
    <row r="123" ht="15.75" customHeight="1">
      <c r="N123" s="51"/>
    </row>
    <row r="124" ht="15.75" customHeight="1">
      <c r="N124" s="51"/>
    </row>
    <row r="125" ht="15.75" customHeight="1">
      <c r="N125" s="51"/>
    </row>
    <row r="126" ht="15.75" customHeight="1">
      <c r="N126" s="51"/>
    </row>
    <row r="127" ht="15.75" customHeight="1">
      <c r="N127" s="51"/>
    </row>
    <row r="128" ht="15.75" customHeight="1">
      <c r="N128" s="51"/>
    </row>
    <row r="129" ht="15.75" customHeight="1">
      <c r="N129" s="51"/>
    </row>
    <row r="130" ht="15.75" customHeight="1">
      <c r="N130" s="51"/>
    </row>
    <row r="131" ht="15.75" customHeight="1">
      <c r="N131" s="51"/>
    </row>
    <row r="132" ht="15.75" customHeight="1">
      <c r="N132" s="51"/>
    </row>
    <row r="133" ht="15.75" customHeight="1">
      <c r="N133" s="51"/>
    </row>
    <row r="134" ht="15.75" customHeight="1">
      <c r="N134" s="51"/>
    </row>
    <row r="135" ht="15.75" customHeight="1">
      <c r="N135" s="51"/>
    </row>
    <row r="136" ht="15.75" customHeight="1">
      <c r="N136" s="51"/>
    </row>
    <row r="137" ht="15.75" customHeight="1">
      <c r="N137" s="51"/>
    </row>
    <row r="138" ht="15.75" customHeight="1">
      <c r="N138" s="51"/>
    </row>
    <row r="139" ht="15.75" customHeight="1">
      <c r="N139" s="51"/>
    </row>
    <row r="140" ht="15.75" customHeight="1">
      <c r="N140" s="51"/>
    </row>
    <row r="141" ht="15.75" customHeight="1">
      <c r="N141" s="51"/>
    </row>
    <row r="142" ht="15.75" customHeight="1">
      <c r="N142" s="51"/>
    </row>
    <row r="143" ht="15.75" customHeight="1">
      <c r="N143" s="51"/>
    </row>
    <row r="144" ht="15.75" customHeight="1">
      <c r="N144" s="51"/>
    </row>
    <row r="145" ht="15.75" customHeight="1">
      <c r="N145" s="51"/>
    </row>
    <row r="146" ht="15.75" customHeight="1">
      <c r="N146" s="51"/>
    </row>
    <row r="147" ht="15.75" customHeight="1">
      <c r="N147" s="51"/>
    </row>
    <row r="148" ht="15.75" customHeight="1">
      <c r="N148" s="51"/>
    </row>
    <row r="149" ht="15.75" customHeight="1">
      <c r="N149" s="51"/>
    </row>
    <row r="150" ht="15.75" customHeight="1">
      <c r="N150" s="51"/>
    </row>
    <row r="151" ht="15.75" customHeight="1">
      <c r="N151" s="51"/>
    </row>
    <row r="152" ht="15.75" customHeight="1">
      <c r="N152" s="51"/>
    </row>
    <row r="153" ht="15.75" customHeight="1">
      <c r="N153" s="51"/>
    </row>
    <row r="154" ht="15.75" customHeight="1">
      <c r="N154" s="51"/>
    </row>
    <row r="155" ht="15.75" customHeight="1">
      <c r="N155" s="51"/>
    </row>
    <row r="156" ht="15.75" customHeight="1">
      <c r="N156" s="51"/>
    </row>
    <row r="157" ht="15.75" customHeight="1">
      <c r="N157" s="51"/>
    </row>
    <row r="158" ht="15.75" customHeight="1">
      <c r="N158" s="51"/>
    </row>
    <row r="159" ht="15.75" customHeight="1">
      <c r="N159" s="51"/>
    </row>
    <row r="160" ht="15.75" customHeight="1">
      <c r="N160" s="51"/>
    </row>
    <row r="161" ht="15.75" customHeight="1">
      <c r="N161" s="51"/>
    </row>
    <row r="162" ht="15.75" customHeight="1">
      <c r="N162" s="51"/>
    </row>
    <row r="163" ht="15.75" customHeight="1">
      <c r="N163" s="51"/>
    </row>
    <row r="164" ht="15.75" customHeight="1">
      <c r="N164" s="51"/>
    </row>
    <row r="165" ht="15.75" customHeight="1">
      <c r="N165" s="51"/>
    </row>
    <row r="166" ht="15.75" customHeight="1">
      <c r="N166" s="51"/>
    </row>
    <row r="167" ht="15.75" customHeight="1">
      <c r="N167" s="51"/>
    </row>
    <row r="168" ht="15.75" customHeight="1">
      <c r="N168" s="51"/>
    </row>
    <row r="169" ht="15.75" customHeight="1">
      <c r="N169" s="51"/>
    </row>
    <row r="170" ht="15.75" customHeight="1">
      <c r="N170" s="51"/>
    </row>
    <row r="171" ht="15.75" customHeight="1">
      <c r="N171" s="51"/>
    </row>
    <row r="172" ht="15.75" customHeight="1">
      <c r="N172" s="51"/>
    </row>
    <row r="173" ht="15.75" customHeight="1">
      <c r="N173" s="51"/>
    </row>
    <row r="174" ht="15.75" customHeight="1">
      <c r="N174" s="51"/>
    </row>
    <row r="175" ht="15.75" customHeight="1">
      <c r="N175" s="51"/>
    </row>
    <row r="176" ht="15.75" customHeight="1">
      <c r="N176" s="51"/>
    </row>
    <row r="177" ht="15.75" customHeight="1">
      <c r="N177" s="51"/>
    </row>
    <row r="178" ht="15.75" customHeight="1">
      <c r="N178" s="51"/>
    </row>
    <row r="179" ht="15.75" customHeight="1">
      <c r="N179" s="51"/>
    </row>
    <row r="180" ht="15.75" customHeight="1">
      <c r="N180" s="51"/>
    </row>
    <row r="181" ht="15.75" customHeight="1">
      <c r="N181" s="51"/>
    </row>
    <row r="182" ht="15.75" customHeight="1">
      <c r="N182" s="51"/>
    </row>
    <row r="183" ht="15.75" customHeight="1">
      <c r="N183" s="51"/>
    </row>
    <row r="184" ht="15.75" customHeight="1">
      <c r="N184" s="51"/>
    </row>
    <row r="185" ht="15.75" customHeight="1">
      <c r="N185" s="51"/>
    </row>
    <row r="186" ht="15.75" customHeight="1">
      <c r="N186" s="51"/>
    </row>
    <row r="187" ht="15.75" customHeight="1">
      <c r="N187" s="51"/>
    </row>
    <row r="188" ht="15.75" customHeight="1">
      <c r="N188" s="51"/>
    </row>
    <row r="189" ht="15.75" customHeight="1">
      <c r="N189" s="51"/>
    </row>
    <row r="190" ht="15.75" customHeight="1">
      <c r="N190" s="51"/>
    </row>
    <row r="191" ht="15.75" customHeight="1">
      <c r="N191" s="51"/>
    </row>
    <row r="192" ht="15.75" customHeight="1">
      <c r="N192" s="51"/>
    </row>
    <row r="193" ht="15.75" customHeight="1">
      <c r="N193" s="51"/>
    </row>
    <row r="194" ht="15.75" customHeight="1">
      <c r="N194" s="51"/>
    </row>
    <row r="195" ht="15.75" customHeight="1">
      <c r="N195" s="51"/>
    </row>
    <row r="196" ht="15.75" customHeight="1">
      <c r="N196" s="51"/>
    </row>
    <row r="197" ht="15.75" customHeight="1">
      <c r="N197" s="51"/>
    </row>
    <row r="198" ht="15.75" customHeight="1">
      <c r="N198" s="51"/>
    </row>
    <row r="199" ht="15.75" customHeight="1">
      <c r="N199" s="51"/>
    </row>
    <row r="200" ht="15.75" customHeight="1">
      <c r="N200" s="51"/>
    </row>
    <row r="201" ht="15.75" customHeight="1">
      <c r="N201" s="51"/>
    </row>
    <row r="202" ht="15.75" customHeight="1">
      <c r="N202" s="51"/>
    </row>
    <row r="203" ht="15.75" customHeight="1">
      <c r="N203" s="51"/>
    </row>
    <row r="204" ht="15.75" customHeight="1">
      <c r="N204" s="51"/>
    </row>
    <row r="205" ht="15.75" customHeight="1">
      <c r="N205" s="51"/>
    </row>
    <row r="206" ht="15.75" customHeight="1">
      <c r="N206" s="51"/>
    </row>
    <row r="207" ht="15.75" customHeight="1">
      <c r="N207" s="51"/>
    </row>
    <row r="208" ht="15.75" customHeight="1">
      <c r="N208" s="51"/>
    </row>
    <row r="209" ht="15.75" customHeight="1">
      <c r="N209" s="51"/>
    </row>
    <row r="210" ht="15.75" customHeight="1">
      <c r="N210" s="51"/>
    </row>
    <row r="211" ht="15.75" customHeight="1">
      <c r="N211" s="51"/>
    </row>
    <row r="212" ht="15.75" customHeight="1">
      <c r="N212" s="51"/>
    </row>
    <row r="213" ht="15.75" customHeight="1">
      <c r="N213" s="51"/>
    </row>
    <row r="214" ht="15.75" customHeight="1">
      <c r="N214" s="51"/>
    </row>
    <row r="215" ht="15.75" customHeight="1">
      <c r="N215" s="51"/>
    </row>
    <row r="216" ht="15.75" customHeight="1">
      <c r="N216" s="51"/>
    </row>
    <row r="217" ht="15.75" customHeight="1">
      <c r="N217" s="51"/>
    </row>
    <row r="218" ht="15.75" customHeight="1">
      <c r="N218" s="51"/>
    </row>
    <row r="219" ht="15.75" customHeight="1">
      <c r="N219" s="51"/>
    </row>
    <row r="220" ht="15.75" customHeight="1">
      <c r="N220" s="51"/>
    </row>
    <row r="221" ht="15.75" customHeight="1">
      <c r="N221" s="51"/>
    </row>
    <row r="222" ht="15.75" customHeight="1">
      <c r="N222" s="51"/>
    </row>
    <row r="223" ht="15.75" customHeight="1">
      <c r="N223" s="51"/>
    </row>
    <row r="224" ht="15.75" customHeight="1">
      <c r="N224" s="51"/>
    </row>
    <row r="225" ht="15.75" customHeight="1">
      <c r="N225" s="51"/>
    </row>
    <row r="226" ht="15.75" customHeight="1">
      <c r="N226" s="51"/>
    </row>
    <row r="227" ht="15.75" customHeight="1">
      <c r="N227" s="51"/>
    </row>
    <row r="228" ht="15.75" customHeight="1">
      <c r="N228" s="51"/>
    </row>
    <row r="229" ht="15.75" customHeight="1">
      <c r="N229" s="51"/>
    </row>
    <row r="230" ht="15.75" customHeight="1">
      <c r="N230" s="51"/>
    </row>
    <row r="231" ht="15.75" customHeight="1">
      <c r="N231" s="51"/>
    </row>
    <row r="232" ht="15.75" customHeight="1">
      <c r="N232" s="51"/>
    </row>
    <row r="233" ht="15.75" customHeight="1">
      <c r="N233" s="51"/>
    </row>
    <row r="234" ht="15.75" customHeight="1">
      <c r="N234" s="51"/>
    </row>
    <row r="235" ht="15.75" customHeight="1">
      <c r="N235" s="51"/>
    </row>
    <row r="236" ht="15.75" customHeight="1">
      <c r="N236" s="51"/>
    </row>
    <row r="237" ht="15.75" customHeight="1">
      <c r="N237" s="51"/>
    </row>
    <row r="238" ht="15.75" customHeight="1">
      <c r="N238" s="51"/>
    </row>
    <row r="239" ht="15.75" customHeight="1">
      <c r="N239" s="51"/>
    </row>
    <row r="240" ht="15.75" customHeight="1">
      <c r="N240" s="51"/>
    </row>
    <row r="241" ht="15.75" customHeight="1">
      <c r="N241" s="51"/>
    </row>
    <row r="242" ht="15.75" customHeight="1">
      <c r="N242" s="51"/>
    </row>
    <row r="243" ht="15.75" customHeight="1">
      <c r="N243" s="51"/>
    </row>
    <row r="244" ht="15.75" customHeight="1">
      <c r="N244" s="51"/>
    </row>
    <row r="245" ht="15.75" customHeight="1">
      <c r="N245" s="51"/>
    </row>
    <row r="246" ht="15.75" customHeight="1">
      <c r="N246" s="51"/>
    </row>
    <row r="247" ht="15.75" customHeight="1">
      <c r="N247" s="51"/>
    </row>
    <row r="248" ht="15.75" customHeight="1">
      <c r="N248" s="51"/>
    </row>
    <row r="249" ht="15.75" customHeight="1">
      <c r="N249" s="51"/>
    </row>
    <row r="250" ht="15.75" customHeight="1">
      <c r="N250" s="51"/>
    </row>
    <row r="251" ht="15.75" customHeight="1">
      <c r="N251" s="51"/>
    </row>
    <row r="252" ht="15.75" customHeight="1">
      <c r="N252" s="51"/>
    </row>
    <row r="253" ht="15.75" customHeight="1">
      <c r="N253" s="51"/>
    </row>
    <row r="254" ht="15.75" customHeight="1">
      <c r="N254" s="51"/>
    </row>
    <row r="255" ht="15.75" customHeight="1">
      <c r="N255" s="51"/>
    </row>
    <row r="256" ht="15.75" customHeight="1">
      <c r="N256" s="51"/>
    </row>
    <row r="257" ht="15.75" customHeight="1">
      <c r="N257" s="51"/>
    </row>
    <row r="258" ht="15.75" customHeight="1">
      <c r="N258" s="51"/>
    </row>
    <row r="259" ht="15.75" customHeight="1">
      <c r="N259" s="51"/>
    </row>
    <row r="260" ht="15.75" customHeight="1">
      <c r="N260" s="51"/>
    </row>
    <row r="261" ht="15.75" customHeight="1">
      <c r="N261" s="51"/>
    </row>
    <row r="262" ht="15.75" customHeight="1">
      <c r="N262" s="51"/>
    </row>
    <row r="263" ht="15.75" customHeight="1">
      <c r="N263" s="51"/>
    </row>
    <row r="264" ht="15.75" customHeight="1">
      <c r="N264" s="51"/>
    </row>
    <row r="265" ht="15.75" customHeight="1">
      <c r="N265" s="51"/>
    </row>
    <row r="266" ht="15.75" customHeight="1">
      <c r="N266" s="51"/>
    </row>
    <row r="267" ht="15.75" customHeight="1">
      <c r="N267" s="51"/>
    </row>
    <row r="268" ht="15.75" customHeight="1">
      <c r="N268" s="51"/>
    </row>
    <row r="269" ht="15.75" customHeight="1">
      <c r="N269" s="51"/>
    </row>
    <row r="270" ht="15.75" customHeight="1">
      <c r="N270" s="51"/>
    </row>
    <row r="271" ht="15.75" customHeight="1">
      <c r="N271" s="51"/>
    </row>
    <row r="272" ht="15.75" customHeight="1">
      <c r="N272" s="51"/>
    </row>
    <row r="273" ht="15.75" customHeight="1">
      <c r="N273" s="51"/>
    </row>
    <row r="274" ht="15.75" customHeight="1">
      <c r="N274" s="51"/>
    </row>
    <row r="275" ht="15.75" customHeight="1">
      <c r="N275" s="51"/>
    </row>
    <row r="276" ht="15.75" customHeight="1">
      <c r="N276" s="51"/>
    </row>
    <row r="277" ht="15.75" customHeight="1">
      <c r="N277" s="51"/>
    </row>
    <row r="278" ht="15.75" customHeight="1">
      <c r="N278" s="51"/>
    </row>
    <row r="279" ht="15.75" customHeight="1">
      <c r="N279" s="51"/>
    </row>
    <row r="280" ht="15.75" customHeight="1">
      <c r="N280" s="51"/>
    </row>
    <row r="281" ht="15.75" customHeight="1">
      <c r="N281" s="51"/>
    </row>
    <row r="282" ht="15.75" customHeight="1">
      <c r="N282" s="51"/>
    </row>
    <row r="283" ht="15.75" customHeight="1">
      <c r="N283" s="51"/>
    </row>
    <row r="284" ht="15.75" customHeight="1">
      <c r="N284" s="51"/>
    </row>
    <row r="285" ht="15.75" customHeight="1">
      <c r="N285" s="51"/>
    </row>
    <row r="286" ht="15.75" customHeight="1">
      <c r="N286" s="51"/>
    </row>
    <row r="287" ht="15.75" customHeight="1">
      <c r="N287" s="51"/>
    </row>
    <row r="288" ht="15.75" customHeight="1">
      <c r="N288" s="51"/>
    </row>
    <row r="289" ht="15.75" customHeight="1">
      <c r="N289" s="51"/>
    </row>
    <row r="290" ht="15.75" customHeight="1">
      <c r="N290" s="51"/>
    </row>
    <row r="291" ht="15.75" customHeight="1">
      <c r="N291" s="51"/>
    </row>
    <row r="292" ht="15.75" customHeight="1">
      <c r="N292" s="51"/>
    </row>
    <row r="293" ht="15.75" customHeight="1">
      <c r="N293" s="51"/>
    </row>
    <row r="294" ht="15.75" customHeight="1">
      <c r="N294" s="51"/>
    </row>
    <row r="295" ht="15.75" customHeight="1">
      <c r="N295" s="51"/>
    </row>
    <row r="296" ht="15.75" customHeight="1">
      <c r="N296" s="51"/>
    </row>
    <row r="297" ht="15.75" customHeight="1">
      <c r="N297" s="51"/>
    </row>
    <row r="298" ht="15.75" customHeight="1">
      <c r="N298" s="51"/>
    </row>
    <row r="299" ht="15.75" customHeight="1">
      <c r="N299" s="51"/>
    </row>
    <row r="300" ht="15.75" customHeight="1">
      <c r="N300" s="51"/>
    </row>
    <row r="301" ht="15.75" customHeight="1">
      <c r="N301" s="51"/>
    </row>
    <row r="302" ht="15.75" customHeight="1">
      <c r="N302" s="51"/>
    </row>
    <row r="303" ht="15.75" customHeight="1">
      <c r="N303" s="51"/>
    </row>
    <row r="304" ht="15.75" customHeight="1">
      <c r="N304" s="51"/>
    </row>
    <row r="305" ht="15.75" customHeight="1">
      <c r="N305" s="51"/>
    </row>
    <row r="306" ht="15.75" customHeight="1">
      <c r="N306" s="51"/>
    </row>
    <row r="307" ht="15.75" customHeight="1">
      <c r="N307" s="51"/>
    </row>
    <row r="308" ht="15.75" customHeight="1">
      <c r="N308" s="51"/>
    </row>
    <row r="309" ht="15.75" customHeight="1">
      <c r="N309" s="51"/>
    </row>
    <row r="310" ht="15.75" customHeight="1">
      <c r="N310" s="51"/>
    </row>
    <row r="311" ht="15.75" customHeight="1">
      <c r="N311" s="51"/>
    </row>
    <row r="312" ht="15.75" customHeight="1">
      <c r="N312" s="51"/>
    </row>
    <row r="313" ht="15.75" customHeight="1">
      <c r="N313" s="51"/>
    </row>
    <row r="314" ht="15.75" customHeight="1">
      <c r="N314" s="51"/>
    </row>
    <row r="315" ht="15.75" customHeight="1">
      <c r="N315" s="51"/>
    </row>
    <row r="316" ht="15.75" customHeight="1">
      <c r="N316" s="51"/>
    </row>
    <row r="317" ht="15.75" customHeight="1">
      <c r="N317" s="51"/>
    </row>
    <row r="318" ht="15.75" customHeight="1">
      <c r="N318" s="51"/>
    </row>
    <row r="319" ht="15.75" customHeight="1">
      <c r="N319" s="51"/>
    </row>
    <row r="320" ht="15.75" customHeight="1">
      <c r="N320" s="51"/>
    </row>
    <row r="321" ht="15.75" customHeight="1">
      <c r="N321" s="51"/>
    </row>
    <row r="322" ht="15.75" customHeight="1">
      <c r="N322" s="51"/>
    </row>
    <row r="323" ht="15.75" customHeight="1">
      <c r="N323" s="51"/>
    </row>
    <row r="324" ht="15.75" customHeight="1">
      <c r="N324" s="51"/>
    </row>
    <row r="325" ht="15.75" customHeight="1">
      <c r="N325" s="51"/>
    </row>
    <row r="326" ht="15.75" customHeight="1">
      <c r="N326" s="51"/>
    </row>
    <row r="327" ht="15.75" customHeight="1">
      <c r="N327" s="51"/>
    </row>
    <row r="328" ht="15.75" customHeight="1">
      <c r="N328" s="51"/>
    </row>
    <row r="329" ht="15.75" customHeight="1">
      <c r="N329" s="51"/>
    </row>
    <row r="330" ht="15.75" customHeight="1">
      <c r="N330" s="51"/>
    </row>
    <row r="331" ht="15.75" customHeight="1">
      <c r="N331" s="51"/>
    </row>
    <row r="332" ht="15.75" customHeight="1">
      <c r="N332" s="51"/>
    </row>
    <row r="333" ht="15.75" customHeight="1">
      <c r="N333" s="51"/>
    </row>
    <row r="334" ht="15.75" customHeight="1">
      <c r="N334" s="51"/>
    </row>
    <row r="335" ht="15.75" customHeight="1">
      <c r="N335" s="51"/>
    </row>
    <row r="336" ht="15.75" customHeight="1">
      <c r="N336" s="51"/>
    </row>
    <row r="337" ht="15.75" customHeight="1">
      <c r="N337" s="51"/>
    </row>
    <row r="338" ht="15.75" customHeight="1">
      <c r="N338" s="51"/>
    </row>
    <row r="339" ht="15.75" customHeight="1">
      <c r="N339" s="51"/>
    </row>
    <row r="340" ht="15.75" customHeight="1">
      <c r="N340" s="51"/>
    </row>
    <row r="341" ht="15.75" customHeight="1">
      <c r="N341" s="51"/>
    </row>
    <row r="342" ht="15.75" customHeight="1">
      <c r="N342" s="51"/>
    </row>
    <row r="343" ht="15.75" customHeight="1">
      <c r="N343" s="51"/>
    </row>
    <row r="344" ht="15.75" customHeight="1">
      <c r="N344" s="51"/>
    </row>
    <row r="345" ht="15.75" customHeight="1">
      <c r="N345" s="51"/>
    </row>
    <row r="346" ht="15.75" customHeight="1">
      <c r="N346" s="51"/>
    </row>
    <row r="347" ht="15.75" customHeight="1">
      <c r="N347" s="51"/>
    </row>
    <row r="348" ht="15.75" customHeight="1">
      <c r="N348" s="51"/>
    </row>
    <row r="349" ht="15.75" customHeight="1">
      <c r="N349" s="51"/>
    </row>
    <row r="350" ht="15.75" customHeight="1">
      <c r="N350" s="51"/>
    </row>
    <row r="351" ht="15.75" customHeight="1">
      <c r="N351" s="51"/>
    </row>
    <row r="352" ht="15.75" customHeight="1">
      <c r="N352" s="51"/>
    </row>
    <row r="353" ht="15.75" customHeight="1">
      <c r="N353" s="51"/>
    </row>
    <row r="354" ht="15.75" customHeight="1">
      <c r="N354" s="51"/>
    </row>
    <row r="355" ht="15.75" customHeight="1">
      <c r="N355" s="51"/>
    </row>
    <row r="356" ht="15.75" customHeight="1">
      <c r="N356" s="51"/>
    </row>
    <row r="357" ht="15.75" customHeight="1">
      <c r="N357" s="51"/>
    </row>
    <row r="358" ht="15.75" customHeight="1">
      <c r="N358" s="51"/>
    </row>
    <row r="359" ht="15.75" customHeight="1">
      <c r="N359" s="51"/>
    </row>
    <row r="360" ht="15.75" customHeight="1">
      <c r="N360" s="51"/>
    </row>
    <row r="361" ht="15.75" customHeight="1">
      <c r="N361" s="51"/>
    </row>
    <row r="362" ht="15.75" customHeight="1">
      <c r="N362" s="51"/>
    </row>
    <row r="363" ht="15.75" customHeight="1">
      <c r="N363" s="51"/>
    </row>
    <row r="364" ht="15.75" customHeight="1">
      <c r="N364" s="51"/>
    </row>
    <row r="365" ht="15.75" customHeight="1">
      <c r="N365" s="51"/>
    </row>
    <row r="366" ht="15.75" customHeight="1">
      <c r="N366" s="51"/>
    </row>
    <row r="367" ht="15.75" customHeight="1">
      <c r="N367" s="51"/>
    </row>
    <row r="368" ht="15.75" customHeight="1">
      <c r="N368" s="51"/>
    </row>
    <row r="369" ht="15.75" customHeight="1">
      <c r="N369" s="51"/>
    </row>
    <row r="370" ht="15.75" customHeight="1">
      <c r="N370" s="51"/>
    </row>
    <row r="371" ht="15.75" customHeight="1">
      <c r="N371" s="51"/>
    </row>
    <row r="372" ht="15.75" customHeight="1">
      <c r="N372" s="51"/>
    </row>
    <row r="373" ht="15.75" customHeight="1">
      <c r="N373" s="51"/>
    </row>
    <row r="374" ht="15.75" customHeight="1">
      <c r="N374" s="51"/>
    </row>
    <row r="375" ht="15.75" customHeight="1">
      <c r="N375" s="51"/>
    </row>
    <row r="376" ht="15.75" customHeight="1">
      <c r="N376" s="51"/>
    </row>
    <row r="377" ht="15.75" customHeight="1">
      <c r="N377" s="51"/>
    </row>
    <row r="378" ht="15.75" customHeight="1">
      <c r="N378" s="51"/>
    </row>
    <row r="379" ht="15.75" customHeight="1">
      <c r="N379" s="51"/>
    </row>
    <row r="380" ht="15.75" customHeight="1">
      <c r="N380" s="51"/>
    </row>
    <row r="381" ht="15.75" customHeight="1">
      <c r="N381" s="51"/>
    </row>
    <row r="382" ht="15.75" customHeight="1">
      <c r="N382" s="51"/>
    </row>
    <row r="383" ht="15.75" customHeight="1">
      <c r="N383" s="51"/>
    </row>
    <row r="384" ht="15.75" customHeight="1">
      <c r="N384" s="51"/>
    </row>
    <row r="385" ht="15.75" customHeight="1">
      <c r="N385" s="51"/>
    </row>
    <row r="386" ht="15.75" customHeight="1">
      <c r="N386" s="51"/>
    </row>
    <row r="387" ht="15.75" customHeight="1">
      <c r="N387" s="51"/>
    </row>
    <row r="388" ht="15.75" customHeight="1">
      <c r="N388" s="51"/>
    </row>
    <row r="389" ht="15.75" customHeight="1">
      <c r="N389" s="51"/>
    </row>
    <row r="390" ht="15.75" customHeight="1">
      <c r="N390" s="51"/>
    </row>
    <row r="391" ht="15.75" customHeight="1">
      <c r="N391" s="51"/>
    </row>
    <row r="392" ht="15.75" customHeight="1">
      <c r="N392" s="51"/>
    </row>
    <row r="393" ht="15.75" customHeight="1">
      <c r="N393" s="51"/>
    </row>
    <row r="394" ht="15.75" customHeight="1">
      <c r="N394" s="51"/>
    </row>
    <row r="395" ht="15.75" customHeight="1">
      <c r="N395" s="51"/>
    </row>
    <row r="396" ht="15.75" customHeight="1">
      <c r="N396" s="51"/>
    </row>
    <row r="397" ht="15.75" customHeight="1">
      <c r="N397" s="51"/>
    </row>
    <row r="398" ht="15.75" customHeight="1">
      <c r="N398" s="51"/>
    </row>
    <row r="399" ht="15.75" customHeight="1">
      <c r="N399" s="51"/>
    </row>
    <row r="400" ht="15.75" customHeight="1">
      <c r="N400" s="51"/>
    </row>
    <row r="401" ht="15.75" customHeight="1">
      <c r="N401" s="51"/>
    </row>
    <row r="402" ht="15.75" customHeight="1">
      <c r="N402" s="51"/>
    </row>
    <row r="403" ht="15.75" customHeight="1">
      <c r="N403" s="51"/>
    </row>
    <row r="404" ht="15.75" customHeight="1">
      <c r="N404" s="51"/>
    </row>
    <row r="405" ht="15.75" customHeight="1">
      <c r="N405" s="51"/>
    </row>
    <row r="406" ht="15.75" customHeight="1">
      <c r="N406" s="51"/>
    </row>
    <row r="407" ht="15.75" customHeight="1">
      <c r="N407" s="51"/>
    </row>
    <row r="408" ht="15.75" customHeight="1">
      <c r="N408" s="51"/>
    </row>
    <row r="409" ht="15.75" customHeight="1">
      <c r="N409" s="51"/>
    </row>
    <row r="410" ht="15.75" customHeight="1">
      <c r="N410" s="51"/>
    </row>
    <row r="411" ht="15.75" customHeight="1">
      <c r="N411" s="51"/>
    </row>
    <row r="412" ht="15.75" customHeight="1">
      <c r="N412" s="51"/>
    </row>
    <row r="413" ht="15.75" customHeight="1">
      <c r="N413" s="51"/>
    </row>
    <row r="414" ht="15.75" customHeight="1">
      <c r="N414" s="51"/>
    </row>
    <row r="415" ht="15.75" customHeight="1">
      <c r="N415" s="51"/>
    </row>
    <row r="416" ht="15.75" customHeight="1">
      <c r="N416" s="51"/>
    </row>
    <row r="417" ht="15.75" customHeight="1">
      <c r="N417" s="51"/>
    </row>
    <row r="418" ht="15.75" customHeight="1">
      <c r="N418" s="51"/>
    </row>
    <row r="419" ht="15.75" customHeight="1">
      <c r="N419" s="51"/>
    </row>
    <row r="420" ht="15.75" customHeight="1">
      <c r="N420" s="51"/>
    </row>
    <row r="421" ht="15.75" customHeight="1">
      <c r="N421" s="51"/>
    </row>
    <row r="422" ht="15.75" customHeight="1">
      <c r="N422" s="51"/>
    </row>
    <row r="423" ht="15.75" customHeight="1">
      <c r="N423" s="51"/>
    </row>
    <row r="424" ht="15.75" customHeight="1">
      <c r="N424" s="51"/>
    </row>
    <row r="425" ht="15.75" customHeight="1">
      <c r="N425" s="51"/>
    </row>
    <row r="426" ht="15.75" customHeight="1">
      <c r="N426" s="51"/>
    </row>
    <row r="427" ht="15.75" customHeight="1">
      <c r="N427" s="51"/>
    </row>
    <row r="428" ht="15.75" customHeight="1">
      <c r="N428" s="51"/>
    </row>
    <row r="429" ht="15.75" customHeight="1">
      <c r="N429" s="51"/>
    </row>
    <row r="430" ht="15.75" customHeight="1">
      <c r="N430" s="51"/>
    </row>
    <row r="431" ht="15.75" customHeight="1">
      <c r="N431" s="51"/>
    </row>
    <row r="432" ht="15.75" customHeight="1">
      <c r="N432" s="51"/>
    </row>
    <row r="433" ht="15.75" customHeight="1">
      <c r="N433" s="51"/>
    </row>
    <row r="434" ht="15.75" customHeight="1">
      <c r="N434" s="51"/>
    </row>
    <row r="435" ht="15.75" customHeight="1">
      <c r="N435" s="51"/>
    </row>
    <row r="436" ht="15.75" customHeight="1">
      <c r="N436" s="51"/>
    </row>
    <row r="437" ht="15.75" customHeight="1">
      <c r="N437" s="51"/>
    </row>
    <row r="438" ht="15.75" customHeight="1">
      <c r="N438" s="51"/>
    </row>
    <row r="439" ht="15.75" customHeight="1">
      <c r="N439" s="51"/>
    </row>
    <row r="440" ht="15.75" customHeight="1">
      <c r="N440" s="51"/>
    </row>
    <row r="441" ht="15.75" customHeight="1">
      <c r="N441" s="51"/>
    </row>
    <row r="442" ht="15.75" customHeight="1">
      <c r="N442" s="51"/>
    </row>
    <row r="443" ht="15.75" customHeight="1">
      <c r="N443" s="51"/>
    </row>
    <row r="444" ht="15.75" customHeight="1">
      <c r="N444" s="51"/>
    </row>
    <row r="445" ht="15.75" customHeight="1">
      <c r="N445" s="51"/>
    </row>
    <row r="446" ht="15.75" customHeight="1">
      <c r="N446" s="51"/>
    </row>
    <row r="447" ht="15.75" customHeight="1">
      <c r="N447" s="51"/>
    </row>
    <row r="448" ht="15.75" customHeight="1">
      <c r="N448" s="51"/>
    </row>
    <row r="449" ht="15.75" customHeight="1">
      <c r="N449" s="51"/>
    </row>
    <row r="450" ht="15.75" customHeight="1">
      <c r="N450" s="51"/>
    </row>
    <row r="451" ht="15.75" customHeight="1">
      <c r="N451" s="51"/>
    </row>
    <row r="452" ht="15.75" customHeight="1">
      <c r="N452" s="51"/>
    </row>
    <row r="453" ht="15.75" customHeight="1">
      <c r="N453" s="51"/>
    </row>
    <row r="454" ht="15.75" customHeight="1">
      <c r="N454" s="51"/>
    </row>
    <row r="455" ht="15.75" customHeight="1">
      <c r="N455" s="51"/>
    </row>
    <row r="456" ht="15.75" customHeight="1">
      <c r="N456" s="51"/>
    </row>
    <row r="457" ht="15.75" customHeight="1">
      <c r="N457" s="51"/>
    </row>
    <row r="458" ht="15.75" customHeight="1">
      <c r="N458" s="51"/>
    </row>
    <row r="459" ht="15.75" customHeight="1">
      <c r="N459" s="51"/>
    </row>
    <row r="460" ht="15.75" customHeight="1">
      <c r="N460" s="51"/>
    </row>
    <row r="461" ht="15.75" customHeight="1">
      <c r="N461" s="51"/>
    </row>
    <row r="462" ht="15.75" customHeight="1">
      <c r="N462" s="51"/>
    </row>
    <row r="463" ht="15.75" customHeight="1">
      <c r="N463" s="51"/>
    </row>
    <row r="464" ht="15.75" customHeight="1">
      <c r="N464" s="51"/>
    </row>
    <row r="465" ht="15.75" customHeight="1">
      <c r="N465" s="51"/>
    </row>
    <row r="466" ht="15.75" customHeight="1">
      <c r="N466" s="51"/>
    </row>
    <row r="467" ht="15.75" customHeight="1">
      <c r="N467" s="51"/>
    </row>
    <row r="468" ht="15.75" customHeight="1">
      <c r="N468" s="51"/>
    </row>
    <row r="469" ht="15.75" customHeight="1">
      <c r="N469" s="51"/>
    </row>
    <row r="470" ht="15.75" customHeight="1">
      <c r="N470" s="51"/>
    </row>
    <row r="471" ht="15.75" customHeight="1">
      <c r="N471" s="51"/>
    </row>
    <row r="472" ht="15.75" customHeight="1">
      <c r="N472" s="51"/>
    </row>
    <row r="473" ht="15.75" customHeight="1">
      <c r="N473" s="51"/>
    </row>
    <row r="474" ht="15.75" customHeight="1">
      <c r="N474" s="51"/>
    </row>
    <row r="475" ht="15.75" customHeight="1">
      <c r="N475" s="51"/>
    </row>
    <row r="476" ht="15.75" customHeight="1">
      <c r="N476" s="51"/>
    </row>
    <row r="477" ht="15.75" customHeight="1">
      <c r="N477" s="51"/>
    </row>
    <row r="478" ht="15.75" customHeight="1">
      <c r="N478" s="51"/>
    </row>
    <row r="479" ht="15.75" customHeight="1">
      <c r="N479" s="51"/>
    </row>
    <row r="480" ht="15.75" customHeight="1">
      <c r="N480" s="51"/>
    </row>
    <row r="481" ht="15.75" customHeight="1">
      <c r="N481" s="51"/>
    </row>
    <row r="482" ht="15.75" customHeight="1">
      <c r="N482" s="51"/>
    </row>
    <row r="483" ht="15.75" customHeight="1">
      <c r="N483" s="51"/>
    </row>
    <row r="484" ht="15.75" customHeight="1">
      <c r="N484" s="51"/>
    </row>
    <row r="485" ht="15.75" customHeight="1">
      <c r="N485" s="51"/>
    </row>
    <row r="486" ht="15.75" customHeight="1">
      <c r="N486" s="51"/>
    </row>
    <row r="487" ht="15.75" customHeight="1">
      <c r="N487" s="51"/>
    </row>
    <row r="488" ht="15.75" customHeight="1">
      <c r="N488" s="51"/>
    </row>
    <row r="489" ht="15.75" customHeight="1">
      <c r="N489" s="51"/>
    </row>
    <row r="490" ht="15.75" customHeight="1">
      <c r="N490" s="51"/>
    </row>
    <row r="491" ht="15.75" customHeight="1">
      <c r="N491" s="51"/>
    </row>
    <row r="492" ht="15.75" customHeight="1">
      <c r="N492" s="51"/>
    </row>
    <row r="493" ht="15.75" customHeight="1">
      <c r="N493" s="51"/>
    </row>
    <row r="494" ht="15.75" customHeight="1">
      <c r="N494" s="51"/>
    </row>
    <row r="495" ht="15.75" customHeight="1">
      <c r="N495" s="51"/>
    </row>
    <row r="496" ht="15.75" customHeight="1">
      <c r="N496" s="51"/>
    </row>
    <row r="497" ht="15.75" customHeight="1">
      <c r="N497" s="51"/>
    </row>
    <row r="498" ht="15.75" customHeight="1">
      <c r="N498" s="51"/>
    </row>
    <row r="499" ht="15.75" customHeight="1">
      <c r="N499" s="51"/>
    </row>
    <row r="500" ht="15.75" customHeight="1">
      <c r="N500" s="51"/>
    </row>
    <row r="501" ht="15.75" customHeight="1">
      <c r="N501" s="51"/>
    </row>
    <row r="502" ht="15.75" customHeight="1">
      <c r="N502" s="51"/>
    </row>
    <row r="503" ht="15.75" customHeight="1">
      <c r="N503" s="51"/>
    </row>
    <row r="504" ht="15.75" customHeight="1">
      <c r="N504" s="51"/>
    </row>
    <row r="505" ht="15.75" customHeight="1">
      <c r="N505" s="51"/>
    </row>
    <row r="506" ht="15.75" customHeight="1">
      <c r="N506" s="51"/>
    </row>
    <row r="507" ht="15.75" customHeight="1">
      <c r="N507" s="51"/>
    </row>
    <row r="508" ht="15.75" customHeight="1">
      <c r="N508" s="51"/>
    </row>
    <row r="509" ht="15.75" customHeight="1">
      <c r="N509" s="51"/>
    </row>
    <row r="510" ht="15.75" customHeight="1">
      <c r="N510" s="51"/>
    </row>
    <row r="511" ht="15.75" customHeight="1">
      <c r="N511" s="51"/>
    </row>
    <row r="512" ht="15.75" customHeight="1">
      <c r="N512" s="51"/>
    </row>
    <row r="513" ht="15.75" customHeight="1">
      <c r="N513" s="51"/>
    </row>
    <row r="514" ht="15.75" customHeight="1">
      <c r="N514" s="51"/>
    </row>
    <row r="515" ht="15.75" customHeight="1">
      <c r="N515" s="51"/>
    </row>
    <row r="516" ht="15.75" customHeight="1">
      <c r="N516" s="51"/>
    </row>
    <row r="517" ht="15.75" customHeight="1">
      <c r="N517" s="51"/>
    </row>
    <row r="518" ht="15.75" customHeight="1">
      <c r="N518" s="51"/>
    </row>
    <row r="519" ht="15.75" customHeight="1">
      <c r="N519" s="51"/>
    </row>
    <row r="520" ht="15.75" customHeight="1">
      <c r="N520" s="51"/>
    </row>
    <row r="521" ht="15.75" customHeight="1">
      <c r="N521" s="51"/>
    </row>
    <row r="522" ht="15.75" customHeight="1">
      <c r="N522" s="51"/>
    </row>
    <row r="523" ht="15.75" customHeight="1">
      <c r="N523" s="51"/>
    </row>
    <row r="524" ht="15.75" customHeight="1">
      <c r="N524" s="51"/>
    </row>
    <row r="525" ht="15.75" customHeight="1">
      <c r="N525" s="51"/>
    </row>
    <row r="526" ht="15.75" customHeight="1">
      <c r="N526" s="51"/>
    </row>
    <row r="527" ht="15.75" customHeight="1">
      <c r="N527" s="51"/>
    </row>
    <row r="528" ht="15.75" customHeight="1">
      <c r="N528" s="51"/>
    </row>
    <row r="529" ht="15.75" customHeight="1">
      <c r="N529" s="51"/>
    </row>
    <row r="530" ht="15.75" customHeight="1">
      <c r="N530" s="51"/>
    </row>
    <row r="531" ht="15.75" customHeight="1">
      <c r="N531" s="51"/>
    </row>
    <row r="532" ht="15.75" customHeight="1">
      <c r="N532" s="51"/>
    </row>
    <row r="533" ht="15.75" customHeight="1">
      <c r="N533" s="51"/>
    </row>
    <row r="534" ht="15.75" customHeight="1">
      <c r="N534" s="51"/>
    </row>
    <row r="535" ht="15.75" customHeight="1">
      <c r="N535" s="51"/>
    </row>
    <row r="536" ht="15.75" customHeight="1">
      <c r="N536" s="51"/>
    </row>
    <row r="537" ht="15.75" customHeight="1">
      <c r="N537" s="51"/>
    </row>
    <row r="538" ht="15.75" customHeight="1">
      <c r="N538" s="51"/>
    </row>
    <row r="539" ht="15.75" customHeight="1">
      <c r="N539" s="51"/>
    </row>
    <row r="540" ht="15.75" customHeight="1">
      <c r="N540" s="51"/>
    </row>
    <row r="541" ht="15.75" customHeight="1">
      <c r="N541" s="51"/>
    </row>
    <row r="542" ht="15.75" customHeight="1">
      <c r="N542" s="51"/>
    </row>
    <row r="543" ht="15.75" customHeight="1">
      <c r="N543" s="51"/>
    </row>
    <row r="544" ht="15.75" customHeight="1">
      <c r="N544" s="51"/>
    </row>
    <row r="545" ht="15.75" customHeight="1">
      <c r="N545" s="51"/>
    </row>
    <row r="546" ht="15.75" customHeight="1">
      <c r="N546" s="51"/>
    </row>
    <row r="547" ht="15.75" customHeight="1">
      <c r="N547" s="51"/>
    </row>
    <row r="548" ht="15.75" customHeight="1">
      <c r="N548" s="51"/>
    </row>
    <row r="549" ht="15.75" customHeight="1">
      <c r="N549" s="51"/>
    </row>
    <row r="550" ht="15.75" customHeight="1">
      <c r="N550" s="51"/>
    </row>
    <row r="551" ht="15.75" customHeight="1">
      <c r="N551" s="51"/>
    </row>
    <row r="552" ht="15.75" customHeight="1">
      <c r="N552" s="51"/>
    </row>
    <row r="553" ht="15.75" customHeight="1">
      <c r="N553" s="51"/>
    </row>
    <row r="554" ht="15.75" customHeight="1">
      <c r="N554" s="51"/>
    </row>
    <row r="555" ht="15.75" customHeight="1">
      <c r="N555" s="51"/>
    </row>
    <row r="556" ht="15.75" customHeight="1">
      <c r="N556" s="51"/>
    </row>
    <row r="557" ht="15.75" customHeight="1">
      <c r="N557" s="51"/>
    </row>
    <row r="558" ht="15.75" customHeight="1">
      <c r="N558" s="51"/>
    </row>
    <row r="559" ht="15.75" customHeight="1">
      <c r="N559" s="51"/>
    </row>
    <row r="560" ht="15.75" customHeight="1">
      <c r="N560" s="51"/>
    </row>
    <row r="561" ht="15.75" customHeight="1">
      <c r="N561" s="51"/>
    </row>
    <row r="562" ht="15.75" customHeight="1">
      <c r="N562" s="51"/>
    </row>
    <row r="563" ht="15.75" customHeight="1">
      <c r="N563" s="51"/>
    </row>
    <row r="564" ht="15.75" customHeight="1">
      <c r="N564" s="51"/>
    </row>
    <row r="565" ht="15.75" customHeight="1">
      <c r="N565" s="51"/>
    </row>
    <row r="566" ht="15.75" customHeight="1">
      <c r="N566" s="51"/>
    </row>
    <row r="567" ht="15.75" customHeight="1">
      <c r="N567" s="51"/>
    </row>
    <row r="568" ht="15.75" customHeight="1">
      <c r="N568" s="51"/>
    </row>
    <row r="569" ht="15.75" customHeight="1">
      <c r="N569" s="51"/>
    </row>
    <row r="570" ht="15.75" customHeight="1">
      <c r="N570" s="51"/>
    </row>
    <row r="571" ht="15.75" customHeight="1">
      <c r="N571" s="51"/>
    </row>
    <row r="572" ht="15.75" customHeight="1">
      <c r="N572" s="51"/>
    </row>
    <row r="573" ht="15.75" customHeight="1">
      <c r="N573" s="51"/>
    </row>
    <row r="574" ht="15.75" customHeight="1">
      <c r="N574" s="51"/>
    </row>
    <row r="575" ht="15.75" customHeight="1">
      <c r="N575" s="51"/>
    </row>
    <row r="576" ht="15.75" customHeight="1">
      <c r="N576" s="51"/>
    </row>
    <row r="577" ht="15.75" customHeight="1">
      <c r="N577" s="51"/>
    </row>
    <row r="578" ht="15.75" customHeight="1">
      <c r="N578" s="51"/>
    </row>
    <row r="579" ht="15.75" customHeight="1">
      <c r="N579" s="51"/>
    </row>
    <row r="580" ht="15.75" customHeight="1">
      <c r="N580" s="51"/>
    </row>
    <row r="581" ht="15.75" customHeight="1">
      <c r="N581" s="51"/>
    </row>
    <row r="582" ht="15.75" customHeight="1">
      <c r="N582" s="51"/>
    </row>
    <row r="583" ht="15.75" customHeight="1">
      <c r="N583" s="51"/>
    </row>
    <row r="584" ht="15.75" customHeight="1">
      <c r="N584" s="51"/>
    </row>
    <row r="585" ht="15.75" customHeight="1">
      <c r="N585" s="51"/>
    </row>
    <row r="586" ht="15.75" customHeight="1">
      <c r="N586" s="51"/>
    </row>
    <row r="587" ht="15.75" customHeight="1">
      <c r="N587" s="51"/>
    </row>
    <row r="588" ht="15.75" customHeight="1">
      <c r="N588" s="51"/>
    </row>
    <row r="589" ht="15.75" customHeight="1">
      <c r="N589" s="51"/>
    </row>
    <row r="590" ht="15.75" customHeight="1">
      <c r="N590" s="51"/>
    </row>
    <row r="591" ht="15.75" customHeight="1">
      <c r="N591" s="51"/>
    </row>
    <row r="592" ht="15.75" customHeight="1">
      <c r="N592" s="51"/>
    </row>
    <row r="593" ht="15.75" customHeight="1">
      <c r="N593" s="51"/>
    </row>
    <row r="594" ht="15.75" customHeight="1">
      <c r="N594" s="51"/>
    </row>
    <row r="595" ht="15.75" customHeight="1">
      <c r="N595" s="51"/>
    </row>
    <row r="596" ht="15.75" customHeight="1">
      <c r="N596" s="51"/>
    </row>
    <row r="597" ht="15.75" customHeight="1">
      <c r="N597" s="51"/>
    </row>
    <row r="598" ht="15.75" customHeight="1">
      <c r="N598" s="51"/>
    </row>
    <row r="599" ht="15.75" customHeight="1">
      <c r="N599" s="51"/>
    </row>
    <row r="600" ht="15.75" customHeight="1">
      <c r="N600" s="51"/>
    </row>
    <row r="601" ht="15.75" customHeight="1">
      <c r="N601" s="51"/>
    </row>
    <row r="602" ht="15.75" customHeight="1">
      <c r="N602" s="51"/>
    </row>
    <row r="603" ht="15.75" customHeight="1">
      <c r="N603" s="51"/>
    </row>
    <row r="604" ht="15.75" customHeight="1">
      <c r="N604" s="51"/>
    </row>
    <row r="605" ht="15.75" customHeight="1">
      <c r="N605" s="51"/>
    </row>
    <row r="606" ht="15.75" customHeight="1">
      <c r="N606" s="51"/>
    </row>
    <row r="607" ht="15.75" customHeight="1">
      <c r="N607" s="51"/>
    </row>
    <row r="608" ht="15.75" customHeight="1">
      <c r="N608" s="51"/>
    </row>
    <row r="609" ht="15.75" customHeight="1">
      <c r="N609" s="51"/>
    </row>
    <row r="610" ht="15.75" customHeight="1">
      <c r="N610" s="51"/>
    </row>
    <row r="611" ht="15.75" customHeight="1">
      <c r="N611" s="51"/>
    </row>
    <row r="612" ht="15.75" customHeight="1">
      <c r="N612" s="51"/>
    </row>
    <row r="613" ht="15.75" customHeight="1">
      <c r="N613" s="51"/>
    </row>
    <row r="614" ht="15.75" customHeight="1">
      <c r="N614" s="51"/>
    </row>
    <row r="615" ht="15.75" customHeight="1">
      <c r="N615" s="51"/>
    </row>
    <row r="616" ht="15.75" customHeight="1">
      <c r="N616" s="51"/>
    </row>
    <row r="617" ht="15.75" customHeight="1">
      <c r="N617" s="51"/>
    </row>
    <row r="618" ht="15.75" customHeight="1">
      <c r="N618" s="51"/>
    </row>
    <row r="619" ht="15.75" customHeight="1">
      <c r="N619" s="51"/>
    </row>
    <row r="620" ht="15.75" customHeight="1">
      <c r="N620" s="51"/>
    </row>
    <row r="621" ht="15.75" customHeight="1">
      <c r="N621" s="51"/>
    </row>
    <row r="622" ht="15.75" customHeight="1">
      <c r="N622" s="51"/>
    </row>
    <row r="623" ht="15.75" customHeight="1">
      <c r="N623" s="51"/>
    </row>
    <row r="624" ht="15.75" customHeight="1">
      <c r="N624" s="51"/>
    </row>
    <row r="625" ht="15.75" customHeight="1">
      <c r="N625" s="51"/>
    </row>
    <row r="626" ht="15.75" customHeight="1">
      <c r="N626" s="51"/>
    </row>
    <row r="627" ht="15.75" customHeight="1">
      <c r="N627" s="51"/>
    </row>
    <row r="628" ht="15.75" customHeight="1">
      <c r="N628" s="51"/>
    </row>
    <row r="629" ht="15.75" customHeight="1">
      <c r="N629" s="51"/>
    </row>
    <row r="630" ht="15.75" customHeight="1">
      <c r="N630" s="51"/>
    </row>
    <row r="631" ht="15.75" customHeight="1">
      <c r="N631" s="51"/>
    </row>
    <row r="632" ht="15.75" customHeight="1">
      <c r="N632" s="51"/>
    </row>
    <row r="633" ht="15.75" customHeight="1">
      <c r="N633" s="51"/>
    </row>
    <row r="634" ht="15.75" customHeight="1">
      <c r="N634" s="51"/>
    </row>
    <row r="635" ht="15.75" customHeight="1">
      <c r="N635" s="51"/>
    </row>
    <row r="636" ht="15.75" customHeight="1">
      <c r="N636" s="51"/>
    </row>
    <row r="637" ht="15.75" customHeight="1">
      <c r="N637" s="51"/>
    </row>
    <row r="638" ht="15.75" customHeight="1">
      <c r="N638" s="51"/>
    </row>
    <row r="639" ht="15.75" customHeight="1">
      <c r="N639" s="51"/>
    </row>
    <row r="640" ht="15.75" customHeight="1">
      <c r="N640" s="51"/>
    </row>
    <row r="641" ht="15.75" customHeight="1">
      <c r="N641" s="51"/>
    </row>
    <row r="642" ht="15.75" customHeight="1">
      <c r="N642" s="51"/>
    </row>
    <row r="643" ht="15.75" customHeight="1">
      <c r="N643" s="51"/>
    </row>
    <row r="644" ht="15.75" customHeight="1">
      <c r="N644" s="51"/>
    </row>
    <row r="645" ht="15.75" customHeight="1">
      <c r="N645" s="51"/>
    </row>
    <row r="646" ht="15.75" customHeight="1">
      <c r="N646" s="51"/>
    </row>
    <row r="647" ht="15.75" customHeight="1">
      <c r="N647" s="51"/>
    </row>
    <row r="648" ht="15.75" customHeight="1">
      <c r="N648" s="51"/>
    </row>
    <row r="649" ht="15.75" customHeight="1">
      <c r="N649" s="51"/>
    </row>
    <row r="650" ht="15.75" customHeight="1">
      <c r="N650" s="51"/>
    </row>
    <row r="651" ht="15.75" customHeight="1">
      <c r="N651" s="51"/>
    </row>
    <row r="652" ht="15.75" customHeight="1">
      <c r="N652" s="51"/>
    </row>
    <row r="653" ht="15.75" customHeight="1">
      <c r="N653" s="51"/>
    </row>
    <row r="654" ht="15.75" customHeight="1">
      <c r="N654" s="51"/>
    </row>
    <row r="655" ht="15.75" customHeight="1">
      <c r="N655" s="51"/>
    </row>
    <row r="656" ht="15.75" customHeight="1">
      <c r="N656" s="51"/>
    </row>
    <row r="657" ht="15.75" customHeight="1">
      <c r="N657" s="51"/>
    </row>
    <row r="658" ht="15.75" customHeight="1">
      <c r="N658" s="51"/>
    </row>
    <row r="659" ht="15.75" customHeight="1">
      <c r="N659" s="51"/>
    </row>
    <row r="660" ht="15.75" customHeight="1">
      <c r="N660" s="51"/>
    </row>
    <row r="661" ht="15.75" customHeight="1">
      <c r="N661" s="51"/>
    </row>
    <row r="662" ht="15.75" customHeight="1">
      <c r="N662" s="51"/>
    </row>
    <row r="663" ht="15.75" customHeight="1">
      <c r="N663" s="51"/>
    </row>
    <row r="664" ht="15.75" customHeight="1">
      <c r="N664" s="51"/>
    </row>
    <row r="665" ht="15.75" customHeight="1">
      <c r="N665" s="51"/>
    </row>
    <row r="666" ht="15.75" customHeight="1">
      <c r="N666" s="51"/>
    </row>
    <row r="667" ht="15.75" customHeight="1">
      <c r="N667" s="51"/>
    </row>
    <row r="668" ht="15.75" customHeight="1">
      <c r="N668" s="51"/>
    </row>
    <row r="669" ht="15.75" customHeight="1">
      <c r="N669" s="51"/>
    </row>
    <row r="670" ht="15.75" customHeight="1">
      <c r="N670" s="51"/>
    </row>
    <row r="671" ht="15.75" customHeight="1">
      <c r="N671" s="51"/>
    </row>
    <row r="672" ht="15.75" customHeight="1">
      <c r="N672" s="51"/>
    </row>
    <row r="673" ht="15.75" customHeight="1">
      <c r="N673" s="51"/>
    </row>
    <row r="674" ht="15.75" customHeight="1">
      <c r="N674" s="51"/>
    </row>
    <row r="675" ht="15.75" customHeight="1">
      <c r="N675" s="51"/>
    </row>
    <row r="676" ht="15.75" customHeight="1">
      <c r="N676" s="51"/>
    </row>
    <row r="677" ht="15.75" customHeight="1">
      <c r="N677" s="51"/>
    </row>
    <row r="678" ht="15.75" customHeight="1">
      <c r="N678" s="51"/>
    </row>
    <row r="679" ht="15.75" customHeight="1">
      <c r="N679" s="51"/>
    </row>
    <row r="680" ht="15.75" customHeight="1">
      <c r="N680" s="51"/>
    </row>
    <row r="681" ht="15.75" customHeight="1">
      <c r="N681" s="51"/>
    </row>
    <row r="682" ht="15.75" customHeight="1">
      <c r="N682" s="51"/>
    </row>
    <row r="683" ht="15.75" customHeight="1">
      <c r="N683" s="51"/>
    </row>
    <row r="684" ht="15.75" customHeight="1">
      <c r="N684" s="51"/>
    </row>
    <row r="685" ht="15.75" customHeight="1">
      <c r="N685" s="51"/>
    </row>
    <row r="686" ht="15.75" customHeight="1">
      <c r="N686" s="51"/>
    </row>
    <row r="687" ht="15.75" customHeight="1">
      <c r="N687" s="51"/>
    </row>
    <row r="688" ht="15.75" customHeight="1">
      <c r="N688" s="51"/>
    </row>
    <row r="689" ht="15.75" customHeight="1">
      <c r="N689" s="51"/>
    </row>
    <row r="690" ht="15.75" customHeight="1">
      <c r="N690" s="51"/>
    </row>
    <row r="691" ht="15.75" customHeight="1">
      <c r="N691" s="51"/>
    </row>
    <row r="692" ht="15.75" customHeight="1">
      <c r="N692" s="51"/>
    </row>
    <row r="693" ht="15.75" customHeight="1">
      <c r="N693" s="51"/>
    </row>
    <row r="694" ht="15.75" customHeight="1">
      <c r="N694" s="51"/>
    </row>
    <row r="695" ht="15.75" customHeight="1">
      <c r="N695" s="51"/>
    </row>
    <row r="696" ht="15.75" customHeight="1">
      <c r="N696" s="51"/>
    </row>
    <row r="697" ht="15.75" customHeight="1">
      <c r="N697" s="51"/>
    </row>
    <row r="698" ht="15.75" customHeight="1">
      <c r="N698" s="51"/>
    </row>
    <row r="699" ht="15.75" customHeight="1">
      <c r="N699" s="51"/>
    </row>
    <row r="700" ht="15.75" customHeight="1">
      <c r="N700" s="51"/>
    </row>
    <row r="701" ht="15.75" customHeight="1">
      <c r="N701" s="51"/>
    </row>
    <row r="702" ht="15.75" customHeight="1">
      <c r="N702" s="51"/>
    </row>
    <row r="703" ht="15.75" customHeight="1">
      <c r="N703" s="51"/>
    </row>
    <row r="704" ht="15.75" customHeight="1">
      <c r="N704" s="51"/>
    </row>
    <row r="705" ht="15.75" customHeight="1">
      <c r="N705" s="51"/>
    </row>
    <row r="706" ht="15.75" customHeight="1">
      <c r="N706" s="51"/>
    </row>
    <row r="707" ht="15.75" customHeight="1">
      <c r="N707" s="51"/>
    </row>
    <row r="708" ht="15.75" customHeight="1">
      <c r="N708" s="51"/>
    </row>
    <row r="709" ht="15.75" customHeight="1">
      <c r="N709" s="51"/>
    </row>
    <row r="710" ht="15.75" customHeight="1">
      <c r="N710" s="51"/>
    </row>
    <row r="711" ht="15.75" customHeight="1">
      <c r="N711" s="51"/>
    </row>
    <row r="712" ht="15.75" customHeight="1">
      <c r="N712" s="51"/>
    </row>
    <row r="713" ht="15.75" customHeight="1">
      <c r="N713" s="51"/>
    </row>
    <row r="714" ht="15.75" customHeight="1">
      <c r="N714" s="51"/>
    </row>
    <row r="715" ht="15.75" customHeight="1">
      <c r="N715" s="51"/>
    </row>
    <row r="716" ht="15.75" customHeight="1">
      <c r="N716" s="51"/>
    </row>
    <row r="717" ht="15.75" customHeight="1">
      <c r="N717" s="51"/>
    </row>
    <row r="718" ht="15.75" customHeight="1">
      <c r="N718" s="51"/>
    </row>
    <row r="719" ht="15.75" customHeight="1">
      <c r="N719" s="51"/>
    </row>
    <row r="720" ht="15.75" customHeight="1">
      <c r="N720" s="51"/>
    </row>
    <row r="721" ht="15.75" customHeight="1">
      <c r="N721" s="51"/>
    </row>
    <row r="722" ht="15.75" customHeight="1">
      <c r="N722" s="51"/>
    </row>
    <row r="723" ht="15.75" customHeight="1">
      <c r="N723" s="51"/>
    </row>
    <row r="724" ht="15.75" customHeight="1">
      <c r="N724" s="51"/>
    </row>
    <row r="725" ht="15.75" customHeight="1">
      <c r="N725" s="51"/>
    </row>
    <row r="726" ht="15.75" customHeight="1">
      <c r="N726" s="51"/>
    </row>
    <row r="727" ht="15.75" customHeight="1">
      <c r="N727" s="51"/>
    </row>
    <row r="728" ht="15.75" customHeight="1">
      <c r="N728" s="51"/>
    </row>
    <row r="729" ht="15.75" customHeight="1">
      <c r="N729" s="51"/>
    </row>
    <row r="730" ht="15.75" customHeight="1">
      <c r="N730" s="51"/>
    </row>
    <row r="731" ht="15.75" customHeight="1">
      <c r="N731" s="51"/>
    </row>
    <row r="732" ht="15.75" customHeight="1">
      <c r="N732" s="51"/>
    </row>
    <row r="733" ht="15.75" customHeight="1">
      <c r="N733" s="51"/>
    </row>
    <row r="734" ht="15.75" customHeight="1">
      <c r="N734" s="51"/>
    </row>
    <row r="735" ht="15.75" customHeight="1">
      <c r="N735" s="51"/>
    </row>
    <row r="736" ht="15.75" customHeight="1">
      <c r="N736" s="51"/>
    </row>
    <row r="737" ht="15.75" customHeight="1">
      <c r="N737" s="51"/>
    </row>
    <row r="738" ht="15.75" customHeight="1">
      <c r="N738" s="51"/>
    </row>
    <row r="739" ht="15.75" customHeight="1">
      <c r="N739" s="51"/>
    </row>
    <row r="740" ht="15.75" customHeight="1">
      <c r="N740" s="51"/>
    </row>
    <row r="741" ht="15.75" customHeight="1">
      <c r="N741" s="51"/>
    </row>
    <row r="742" ht="15.75" customHeight="1">
      <c r="N742" s="51"/>
    </row>
    <row r="743" ht="15.75" customHeight="1">
      <c r="N743" s="51"/>
    </row>
    <row r="744" ht="15.75" customHeight="1">
      <c r="N744" s="51"/>
    </row>
    <row r="745" ht="15.75" customHeight="1">
      <c r="N745" s="51"/>
    </row>
    <row r="746" ht="15.75" customHeight="1">
      <c r="N746" s="51"/>
    </row>
    <row r="747" ht="15.75" customHeight="1">
      <c r="N747" s="51"/>
    </row>
    <row r="748" ht="15.75" customHeight="1">
      <c r="N748" s="51"/>
    </row>
    <row r="749" ht="15.75" customHeight="1">
      <c r="N749" s="51"/>
    </row>
    <row r="750" ht="15.75" customHeight="1">
      <c r="N750" s="51"/>
    </row>
    <row r="751" ht="15.75" customHeight="1">
      <c r="N751" s="51"/>
    </row>
    <row r="752" ht="15.75" customHeight="1">
      <c r="N752" s="51"/>
    </row>
    <row r="753" ht="15.75" customHeight="1">
      <c r="N753" s="51"/>
    </row>
    <row r="754" ht="15.75" customHeight="1">
      <c r="N754" s="51"/>
    </row>
    <row r="755" ht="15.75" customHeight="1">
      <c r="N755" s="51"/>
    </row>
    <row r="756" ht="15.75" customHeight="1">
      <c r="N756" s="51"/>
    </row>
    <row r="757" ht="15.75" customHeight="1">
      <c r="N757" s="51"/>
    </row>
    <row r="758" ht="15.75" customHeight="1">
      <c r="N758" s="51"/>
    </row>
    <row r="759" ht="15.75" customHeight="1">
      <c r="N759" s="51"/>
    </row>
    <row r="760" ht="15.75" customHeight="1">
      <c r="N760" s="51"/>
    </row>
    <row r="761" ht="15.75" customHeight="1">
      <c r="N761" s="51"/>
    </row>
    <row r="762" ht="15.75" customHeight="1">
      <c r="N762" s="51"/>
    </row>
    <row r="763" ht="15.75" customHeight="1">
      <c r="N763" s="51"/>
    </row>
    <row r="764" ht="15.75" customHeight="1">
      <c r="N764" s="51"/>
    </row>
    <row r="765" ht="15.75" customHeight="1">
      <c r="N765" s="51"/>
    </row>
    <row r="766" ht="15.75" customHeight="1">
      <c r="N766" s="51"/>
    </row>
    <row r="767" ht="15.75" customHeight="1">
      <c r="N767" s="51"/>
    </row>
    <row r="768" ht="15.75" customHeight="1">
      <c r="N768" s="51"/>
    </row>
    <row r="769" ht="15.75" customHeight="1">
      <c r="N769" s="51"/>
    </row>
    <row r="770" ht="15.75" customHeight="1">
      <c r="N770" s="51"/>
    </row>
    <row r="771" ht="15.75" customHeight="1">
      <c r="N771" s="51"/>
    </row>
    <row r="772" ht="15.75" customHeight="1">
      <c r="N772" s="51"/>
    </row>
    <row r="773" ht="15.75" customHeight="1">
      <c r="N773" s="51"/>
    </row>
    <row r="774" ht="15.75" customHeight="1">
      <c r="N774" s="51"/>
    </row>
    <row r="775" ht="15.75" customHeight="1">
      <c r="N775" s="51"/>
    </row>
    <row r="776" ht="15.75" customHeight="1">
      <c r="N776" s="51"/>
    </row>
    <row r="777" ht="15.75" customHeight="1">
      <c r="N777" s="51"/>
    </row>
    <row r="778" ht="15.75" customHeight="1">
      <c r="N778" s="51"/>
    </row>
    <row r="779" ht="15.75" customHeight="1">
      <c r="N779" s="51"/>
    </row>
    <row r="780" ht="15.75" customHeight="1">
      <c r="N780" s="51"/>
    </row>
    <row r="781" ht="15.75" customHeight="1">
      <c r="N781" s="51"/>
    </row>
    <row r="782" ht="15.75" customHeight="1">
      <c r="N782" s="51"/>
    </row>
    <row r="783" ht="15.75" customHeight="1">
      <c r="N783" s="51"/>
    </row>
    <row r="784" ht="15.75" customHeight="1">
      <c r="N784" s="51"/>
    </row>
    <row r="785" ht="15.75" customHeight="1">
      <c r="N785" s="51"/>
    </row>
    <row r="786" ht="15.75" customHeight="1">
      <c r="N786" s="51"/>
    </row>
    <row r="787" ht="15.75" customHeight="1">
      <c r="N787" s="51"/>
    </row>
    <row r="788" ht="15.75" customHeight="1">
      <c r="N788" s="51"/>
    </row>
    <row r="789" ht="15.75" customHeight="1">
      <c r="N789" s="51"/>
    </row>
    <row r="790" ht="15.75" customHeight="1">
      <c r="N790" s="51"/>
    </row>
    <row r="791" ht="15.75" customHeight="1">
      <c r="N791" s="51"/>
    </row>
    <row r="792" ht="15.75" customHeight="1">
      <c r="N792" s="51"/>
    </row>
    <row r="793" ht="15.75" customHeight="1">
      <c r="N793" s="51"/>
    </row>
    <row r="794" ht="15.75" customHeight="1">
      <c r="N794" s="51"/>
    </row>
    <row r="795" ht="15.75" customHeight="1">
      <c r="N795" s="51"/>
    </row>
    <row r="796" ht="15.75" customHeight="1">
      <c r="N796" s="51"/>
    </row>
    <row r="797" ht="15.75" customHeight="1">
      <c r="N797" s="51"/>
    </row>
    <row r="798" ht="15.75" customHeight="1">
      <c r="N798" s="51"/>
    </row>
    <row r="799" ht="15.75" customHeight="1">
      <c r="N799" s="51"/>
    </row>
    <row r="800" ht="15.75" customHeight="1">
      <c r="N800" s="51"/>
    </row>
    <row r="801" ht="15.75" customHeight="1">
      <c r="N801" s="51"/>
    </row>
    <row r="802" ht="15.75" customHeight="1">
      <c r="N802" s="51"/>
    </row>
    <row r="803" ht="15.75" customHeight="1">
      <c r="N803" s="51"/>
    </row>
    <row r="804" ht="15.75" customHeight="1">
      <c r="N804" s="51"/>
    </row>
    <row r="805" ht="15.75" customHeight="1">
      <c r="N805" s="51"/>
    </row>
    <row r="806" ht="15.75" customHeight="1">
      <c r="N806" s="51"/>
    </row>
    <row r="807" ht="15.75" customHeight="1">
      <c r="N807" s="51"/>
    </row>
    <row r="808" ht="15.75" customHeight="1">
      <c r="N808" s="51"/>
    </row>
    <row r="809" ht="15.75" customHeight="1">
      <c r="N809" s="51"/>
    </row>
    <row r="810" ht="15.75" customHeight="1">
      <c r="N810" s="51"/>
    </row>
    <row r="811" ht="15.75" customHeight="1">
      <c r="N811" s="51"/>
    </row>
    <row r="812" ht="15.75" customHeight="1">
      <c r="N812" s="51"/>
    </row>
    <row r="813" ht="15.75" customHeight="1">
      <c r="N813" s="51"/>
    </row>
    <row r="814" ht="15.75" customHeight="1">
      <c r="N814" s="51"/>
    </row>
    <row r="815" ht="15.75" customHeight="1">
      <c r="N815" s="51"/>
    </row>
    <row r="816" ht="15.75" customHeight="1">
      <c r="N816" s="51"/>
    </row>
    <row r="817" ht="15.75" customHeight="1">
      <c r="N817" s="51"/>
    </row>
    <row r="818" ht="15.75" customHeight="1">
      <c r="N818" s="51"/>
    </row>
    <row r="819" ht="15.75" customHeight="1">
      <c r="N819" s="51"/>
    </row>
    <row r="820" ht="15.75" customHeight="1">
      <c r="N820" s="51"/>
    </row>
    <row r="821" ht="15.75" customHeight="1">
      <c r="N821" s="51"/>
    </row>
    <row r="822" ht="15.75" customHeight="1">
      <c r="N822" s="51"/>
    </row>
    <row r="823" ht="15.75" customHeight="1">
      <c r="N823" s="51"/>
    </row>
    <row r="824" ht="15.75" customHeight="1">
      <c r="N824" s="51"/>
    </row>
    <row r="825" ht="15.75" customHeight="1">
      <c r="N825" s="51"/>
    </row>
    <row r="826" ht="15.75" customHeight="1">
      <c r="N826" s="51"/>
    </row>
    <row r="827" ht="15.75" customHeight="1">
      <c r="N827" s="51"/>
    </row>
    <row r="828" ht="15.75" customHeight="1">
      <c r="N828" s="51"/>
    </row>
    <row r="829" ht="15.75" customHeight="1">
      <c r="N829" s="51"/>
    </row>
    <row r="830" ht="15.75" customHeight="1">
      <c r="N830" s="51"/>
    </row>
    <row r="831" ht="15.75" customHeight="1">
      <c r="N831" s="51"/>
    </row>
    <row r="832" ht="15.75" customHeight="1">
      <c r="N832" s="51"/>
    </row>
    <row r="833" ht="15.75" customHeight="1">
      <c r="N833" s="51"/>
    </row>
    <row r="834" ht="15.75" customHeight="1">
      <c r="N834" s="51"/>
    </row>
    <row r="835" ht="15.75" customHeight="1">
      <c r="N835" s="51"/>
    </row>
    <row r="836" ht="15.75" customHeight="1">
      <c r="N836" s="51"/>
    </row>
    <row r="837" ht="15.75" customHeight="1">
      <c r="N837" s="51"/>
    </row>
    <row r="838" ht="15.75" customHeight="1">
      <c r="N838" s="51"/>
    </row>
    <row r="839" ht="15.75" customHeight="1">
      <c r="N839" s="51"/>
    </row>
    <row r="840" ht="15.75" customHeight="1">
      <c r="N840" s="51"/>
    </row>
    <row r="841" ht="15.75" customHeight="1">
      <c r="N841" s="51"/>
    </row>
    <row r="842" ht="15.75" customHeight="1">
      <c r="N842" s="51"/>
    </row>
    <row r="843" ht="15.75" customHeight="1">
      <c r="N843" s="51"/>
    </row>
    <row r="844" ht="15.75" customHeight="1">
      <c r="N844" s="51"/>
    </row>
    <row r="845" ht="15.75" customHeight="1">
      <c r="N845" s="51"/>
    </row>
    <row r="846" ht="15.75" customHeight="1">
      <c r="N846" s="51"/>
    </row>
    <row r="847" ht="15.75" customHeight="1">
      <c r="N847" s="51"/>
    </row>
    <row r="848" ht="15.75" customHeight="1">
      <c r="N848" s="51"/>
    </row>
    <row r="849" ht="15.75" customHeight="1">
      <c r="N849" s="51"/>
    </row>
    <row r="850" ht="15.75" customHeight="1">
      <c r="N850" s="51"/>
    </row>
    <row r="851" ht="15.75" customHeight="1">
      <c r="N851" s="51"/>
    </row>
    <row r="852" ht="15.75" customHeight="1">
      <c r="N852" s="51"/>
    </row>
    <row r="853" ht="15.75" customHeight="1">
      <c r="N853" s="51"/>
    </row>
    <row r="854" ht="15.75" customHeight="1">
      <c r="N854" s="51"/>
    </row>
    <row r="855" ht="15.75" customHeight="1">
      <c r="N855" s="51"/>
    </row>
    <row r="856" ht="15.75" customHeight="1">
      <c r="N856" s="51"/>
    </row>
    <row r="857" ht="15.75" customHeight="1">
      <c r="N857" s="51"/>
    </row>
    <row r="858" ht="15.75" customHeight="1">
      <c r="N858" s="51"/>
    </row>
    <row r="859" ht="15.75" customHeight="1">
      <c r="N859" s="51"/>
    </row>
    <row r="860" ht="15.75" customHeight="1">
      <c r="N860" s="51"/>
    </row>
    <row r="861" ht="15.75" customHeight="1">
      <c r="N861" s="51"/>
    </row>
    <row r="862" ht="15.75" customHeight="1">
      <c r="N862" s="51"/>
    </row>
    <row r="863" ht="15.75" customHeight="1">
      <c r="N863" s="51"/>
    </row>
    <row r="864" ht="15.75" customHeight="1">
      <c r="N864" s="51"/>
    </row>
    <row r="865" ht="15.75" customHeight="1">
      <c r="N865" s="51"/>
    </row>
    <row r="866" ht="15.75" customHeight="1">
      <c r="N866" s="51"/>
    </row>
    <row r="867" ht="15.75" customHeight="1">
      <c r="N867" s="51"/>
    </row>
    <row r="868" ht="15.75" customHeight="1">
      <c r="N868" s="51"/>
    </row>
    <row r="869" ht="15.75" customHeight="1">
      <c r="N869" s="51"/>
    </row>
    <row r="870" ht="15.75" customHeight="1">
      <c r="N870" s="51"/>
    </row>
    <row r="871" ht="15.75" customHeight="1">
      <c r="N871" s="51"/>
    </row>
    <row r="872" ht="15.75" customHeight="1">
      <c r="N872" s="51"/>
    </row>
    <row r="873" ht="15.75" customHeight="1">
      <c r="N873" s="51"/>
    </row>
    <row r="874" ht="15.75" customHeight="1">
      <c r="N874" s="51"/>
    </row>
    <row r="875" ht="15.75" customHeight="1">
      <c r="N875" s="51"/>
    </row>
    <row r="876" ht="15.75" customHeight="1">
      <c r="N876" s="51"/>
    </row>
    <row r="877" ht="15.75" customHeight="1">
      <c r="N877" s="51"/>
    </row>
    <row r="878" ht="15.75" customHeight="1">
      <c r="N878" s="51"/>
    </row>
    <row r="879" ht="15.75" customHeight="1">
      <c r="N879" s="51"/>
    </row>
    <row r="880" ht="15.75" customHeight="1">
      <c r="N880" s="51"/>
    </row>
    <row r="881" ht="15.75" customHeight="1">
      <c r="N881" s="51"/>
    </row>
    <row r="882" ht="15.75" customHeight="1">
      <c r="N882" s="51"/>
    </row>
    <row r="883" ht="15.75" customHeight="1">
      <c r="N883" s="51"/>
    </row>
    <row r="884" ht="15.75" customHeight="1">
      <c r="N884" s="51"/>
    </row>
    <row r="885" ht="15.75" customHeight="1">
      <c r="N885" s="51"/>
    </row>
    <row r="886" ht="15.75" customHeight="1">
      <c r="N886" s="51"/>
    </row>
    <row r="887" ht="15.75" customHeight="1">
      <c r="N887" s="51"/>
    </row>
    <row r="888" ht="15.75" customHeight="1">
      <c r="N888" s="51"/>
    </row>
    <row r="889" ht="15.75" customHeight="1">
      <c r="N889" s="51"/>
    </row>
    <row r="890" ht="15.75" customHeight="1">
      <c r="N890" s="51"/>
    </row>
    <row r="891" ht="15.75" customHeight="1">
      <c r="N891" s="51"/>
    </row>
    <row r="892" ht="15.75" customHeight="1">
      <c r="N892" s="51"/>
    </row>
    <row r="893" ht="15.75" customHeight="1">
      <c r="N893" s="51"/>
    </row>
    <row r="894" ht="15.75" customHeight="1">
      <c r="N894" s="51"/>
    </row>
    <row r="895" ht="15.75" customHeight="1">
      <c r="N895" s="51"/>
    </row>
    <row r="896" ht="15.75" customHeight="1">
      <c r="N896" s="51"/>
    </row>
    <row r="897" ht="15.75" customHeight="1">
      <c r="N897" s="51"/>
    </row>
    <row r="898" ht="15.75" customHeight="1">
      <c r="N898" s="51"/>
    </row>
    <row r="899" ht="15.75" customHeight="1">
      <c r="N899" s="51"/>
    </row>
    <row r="900" ht="15.75" customHeight="1">
      <c r="N900" s="51"/>
    </row>
    <row r="901" ht="15.75" customHeight="1">
      <c r="N901" s="51"/>
    </row>
    <row r="902" ht="15.75" customHeight="1">
      <c r="N902" s="51"/>
    </row>
    <row r="903" ht="15.75" customHeight="1">
      <c r="N903" s="51"/>
    </row>
    <row r="904" ht="15.75" customHeight="1">
      <c r="N904" s="51"/>
    </row>
    <row r="905" ht="15.75" customHeight="1">
      <c r="N905" s="51"/>
    </row>
    <row r="906" ht="15.75" customHeight="1">
      <c r="N906" s="51"/>
    </row>
    <row r="907" ht="15.75" customHeight="1">
      <c r="N907" s="51"/>
    </row>
    <row r="908" ht="15.75" customHeight="1">
      <c r="N908" s="51"/>
    </row>
    <row r="909" ht="15.75" customHeight="1">
      <c r="N909" s="51"/>
    </row>
    <row r="910" ht="15.75" customHeight="1">
      <c r="N910" s="51"/>
    </row>
    <row r="911" ht="15.75" customHeight="1">
      <c r="N911" s="51"/>
    </row>
    <row r="912" ht="15.75" customHeight="1">
      <c r="N912" s="51"/>
    </row>
    <row r="913" ht="15.75" customHeight="1">
      <c r="N913" s="51"/>
    </row>
    <row r="914" ht="15.75" customHeight="1">
      <c r="N914" s="51"/>
    </row>
    <row r="915" ht="15.75" customHeight="1">
      <c r="N915" s="51"/>
    </row>
    <row r="916" ht="15.75" customHeight="1">
      <c r="N916" s="51"/>
    </row>
    <row r="917" ht="15.75" customHeight="1">
      <c r="N917" s="51"/>
    </row>
    <row r="918" ht="15.75" customHeight="1">
      <c r="N918" s="51"/>
    </row>
    <row r="919" ht="15.75" customHeight="1">
      <c r="N919" s="51"/>
    </row>
    <row r="920" ht="15.75" customHeight="1">
      <c r="N920" s="51"/>
    </row>
    <row r="921" ht="15.75" customHeight="1">
      <c r="N921" s="51"/>
    </row>
    <row r="922" ht="15.75" customHeight="1">
      <c r="N922" s="51"/>
    </row>
    <row r="923" ht="15.75" customHeight="1">
      <c r="N923" s="51"/>
    </row>
    <row r="924" ht="15.75" customHeight="1">
      <c r="N924" s="51"/>
    </row>
    <row r="925" ht="15.75" customHeight="1">
      <c r="N925" s="51"/>
    </row>
    <row r="926" ht="15.75" customHeight="1">
      <c r="N926" s="51"/>
    </row>
    <row r="927" ht="15.75" customHeight="1">
      <c r="N927" s="51"/>
    </row>
    <row r="928" ht="15.75" customHeight="1">
      <c r="N928" s="51"/>
    </row>
    <row r="929" ht="15.75" customHeight="1">
      <c r="N929" s="51"/>
    </row>
    <row r="930" ht="15.75" customHeight="1">
      <c r="N930" s="51"/>
    </row>
    <row r="931" ht="15.75" customHeight="1">
      <c r="N931" s="51"/>
    </row>
    <row r="932" ht="15.75" customHeight="1">
      <c r="N932" s="51"/>
    </row>
    <row r="933" ht="15.75" customHeight="1">
      <c r="N933" s="51"/>
    </row>
    <row r="934" ht="15.75" customHeight="1">
      <c r="N934" s="51"/>
    </row>
    <row r="935" ht="15.75" customHeight="1">
      <c r="N935" s="51"/>
    </row>
    <row r="936" ht="15.75" customHeight="1">
      <c r="N936" s="51"/>
    </row>
    <row r="937" ht="15.75" customHeight="1">
      <c r="N937" s="51"/>
    </row>
    <row r="938" ht="15.75" customHeight="1">
      <c r="N938" s="51"/>
    </row>
    <row r="939" ht="15.75" customHeight="1">
      <c r="N939" s="51"/>
    </row>
    <row r="940" ht="15.75" customHeight="1">
      <c r="N940" s="51"/>
    </row>
    <row r="941" ht="15.75" customHeight="1">
      <c r="N941" s="51"/>
    </row>
    <row r="942" ht="15.75" customHeight="1">
      <c r="N942" s="51"/>
    </row>
    <row r="943" ht="15.75" customHeight="1">
      <c r="N943" s="51"/>
    </row>
    <row r="944" ht="15.75" customHeight="1">
      <c r="N944" s="51"/>
    </row>
    <row r="945" ht="15.75" customHeight="1">
      <c r="N945" s="51"/>
    </row>
    <row r="946" ht="15.75" customHeight="1">
      <c r="N946" s="51"/>
    </row>
    <row r="947" ht="15.75" customHeight="1">
      <c r="N947" s="51"/>
    </row>
    <row r="948" ht="15.75" customHeight="1">
      <c r="N948" s="51"/>
    </row>
    <row r="949" ht="15.75" customHeight="1">
      <c r="N949" s="51"/>
    </row>
    <row r="950" ht="15.75" customHeight="1">
      <c r="N950" s="51"/>
    </row>
    <row r="951" ht="15.75" customHeight="1">
      <c r="N951" s="51"/>
    </row>
    <row r="952" ht="15.75" customHeight="1">
      <c r="N952" s="51"/>
    </row>
    <row r="953" ht="15.75" customHeight="1">
      <c r="N953" s="51"/>
    </row>
    <row r="954" ht="15.75" customHeight="1">
      <c r="N954" s="51"/>
    </row>
    <row r="955" ht="15.75" customHeight="1">
      <c r="N955" s="51"/>
    </row>
    <row r="956" ht="15.75" customHeight="1">
      <c r="N956" s="51"/>
    </row>
    <row r="957" ht="15.75" customHeight="1">
      <c r="N957" s="51"/>
    </row>
    <row r="958" ht="15.75" customHeight="1">
      <c r="N958" s="51"/>
    </row>
    <row r="959" ht="15.75" customHeight="1">
      <c r="N959" s="51"/>
    </row>
    <row r="960" ht="15.75" customHeight="1">
      <c r="N960" s="51"/>
    </row>
    <row r="961" ht="15.75" customHeight="1">
      <c r="N961" s="51"/>
    </row>
    <row r="962" ht="15.75" customHeight="1">
      <c r="N962" s="51"/>
    </row>
    <row r="963" ht="15.75" customHeight="1">
      <c r="N963" s="51"/>
    </row>
    <row r="964" ht="15.75" customHeight="1">
      <c r="N964" s="51"/>
    </row>
    <row r="965" ht="15.75" customHeight="1">
      <c r="N965" s="51"/>
    </row>
    <row r="966" ht="15.75" customHeight="1">
      <c r="N966" s="51"/>
    </row>
    <row r="967" ht="15.75" customHeight="1">
      <c r="N967" s="51"/>
    </row>
    <row r="968" ht="15.75" customHeight="1">
      <c r="N968" s="51"/>
    </row>
    <row r="969" ht="15.75" customHeight="1">
      <c r="N969" s="51"/>
    </row>
    <row r="970" ht="15.75" customHeight="1">
      <c r="N970" s="51"/>
    </row>
    <row r="971" ht="15.75" customHeight="1">
      <c r="N971" s="51"/>
    </row>
    <row r="972" ht="15.75" customHeight="1">
      <c r="N972" s="51"/>
    </row>
    <row r="973" ht="15.75" customHeight="1">
      <c r="N973" s="51"/>
    </row>
    <row r="974" ht="15.75" customHeight="1">
      <c r="N974" s="51"/>
    </row>
    <row r="975" ht="15.75" customHeight="1">
      <c r="N975" s="51"/>
    </row>
    <row r="976" ht="15.75" customHeight="1">
      <c r="N976" s="51"/>
    </row>
    <row r="977" ht="15.75" customHeight="1">
      <c r="N977" s="51"/>
    </row>
    <row r="978" ht="15.75" customHeight="1">
      <c r="N978" s="51"/>
    </row>
    <row r="979" ht="15.75" customHeight="1">
      <c r="N979" s="51"/>
    </row>
    <row r="980" ht="15.75" customHeight="1">
      <c r="N980" s="51"/>
    </row>
    <row r="981" ht="15.75" customHeight="1">
      <c r="N981" s="51"/>
    </row>
    <row r="982" ht="15.75" customHeight="1">
      <c r="N982" s="51"/>
    </row>
    <row r="983" ht="15.75" customHeight="1">
      <c r="N983" s="51"/>
    </row>
    <row r="984" ht="15.75" customHeight="1">
      <c r="N984" s="51"/>
    </row>
    <row r="985" ht="15.75" customHeight="1">
      <c r="N985" s="51"/>
    </row>
    <row r="986" ht="15.75" customHeight="1">
      <c r="N986" s="51"/>
    </row>
    <row r="987" ht="15.75" customHeight="1">
      <c r="N987" s="51"/>
    </row>
    <row r="988" ht="15.75" customHeight="1">
      <c r="N988" s="51"/>
    </row>
    <row r="989" ht="15.75" customHeight="1">
      <c r="N989" s="51"/>
    </row>
    <row r="990" ht="15.75" customHeight="1">
      <c r="N990" s="51"/>
    </row>
    <row r="991" ht="15.75" customHeight="1">
      <c r="N991" s="51"/>
    </row>
    <row r="992" ht="15.75" customHeight="1">
      <c r="N992" s="51"/>
    </row>
    <row r="993" ht="15.75" customHeight="1">
      <c r="N993" s="51"/>
    </row>
    <row r="994" ht="15.75" customHeight="1">
      <c r="N994" s="51"/>
    </row>
    <row r="995" ht="15.75" customHeight="1">
      <c r="N995" s="51"/>
    </row>
    <row r="996" ht="15.75" customHeight="1">
      <c r="N996" s="51"/>
    </row>
    <row r="997" ht="15.75" customHeight="1">
      <c r="N997" s="51"/>
    </row>
    <row r="998" ht="15.75" customHeight="1">
      <c r="N998" s="51"/>
    </row>
    <row r="999" ht="15.75" customHeight="1">
      <c r="N999" s="51"/>
    </row>
    <row r="1000" ht="15.75" customHeight="1">
      <c r="N1000" s="51"/>
    </row>
  </sheetData>
  <mergeCells count="30">
    <mergeCell ref="S8:S12"/>
    <mergeCell ref="T8:W10"/>
    <mergeCell ref="U11:W11"/>
    <mergeCell ref="O9:O12"/>
    <mergeCell ref="P9:Q9"/>
    <mergeCell ref="P10:P12"/>
    <mergeCell ref="Q10:Q12"/>
    <mergeCell ref="X10:X12"/>
    <mergeCell ref="Y10:Y12"/>
    <mergeCell ref="A1:Z1"/>
    <mergeCell ref="A6:Z6"/>
    <mergeCell ref="A7:J7"/>
    <mergeCell ref="K7:Z7"/>
    <mergeCell ref="A8:A12"/>
    <mergeCell ref="B8:B12"/>
    <mergeCell ref="C8:C12"/>
    <mergeCell ref="D8:D12"/>
    <mergeCell ref="E8:E12"/>
    <mergeCell ref="F8:F12"/>
    <mergeCell ref="G8:G12"/>
    <mergeCell ref="H8:H12"/>
    <mergeCell ref="I8:I12"/>
    <mergeCell ref="J8:J12"/>
    <mergeCell ref="K8:K12"/>
    <mergeCell ref="L8:L12"/>
    <mergeCell ref="M8:N8"/>
    <mergeCell ref="O8:Q8"/>
    <mergeCell ref="R8:R12"/>
    <mergeCell ref="X8:Y9"/>
    <mergeCell ref="Z8:Z12"/>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8.71"/>
    <col customWidth="1" min="4" max="4" width="16.86"/>
    <col customWidth="1" min="5" max="5" width="22.29"/>
    <col customWidth="1" min="6" max="6" width="16.86"/>
    <col customWidth="1" min="7" max="7" width="14.14"/>
    <col customWidth="1" min="8" max="8" width="15.57"/>
    <col customWidth="1" min="9" max="9" width="14.86"/>
    <col customWidth="1" min="10" max="10" width="18.14"/>
    <col customWidth="1" min="11" max="12" width="17.71"/>
    <col customWidth="1" min="13" max="13" width="18.29"/>
    <col customWidth="1" min="14" max="14" width="14.71"/>
    <col customWidth="1" min="15" max="15" width="14.86"/>
    <col customWidth="1" min="16" max="16" width="10.86"/>
    <col customWidth="1" min="17" max="17" width="10.71"/>
    <col customWidth="1" min="18" max="18" width="14.0"/>
    <col customWidth="1" min="19" max="20" width="17.14"/>
    <col customWidth="1" min="21" max="21" width="13.71"/>
    <col customWidth="1" min="22" max="22" width="12.57"/>
    <col customWidth="1" min="23" max="23" width="11.86"/>
    <col customWidth="1" min="24" max="24" width="13.71"/>
    <col customWidth="1" min="25" max="25" width="17.43"/>
    <col customWidth="1" min="26" max="26" width="46.29"/>
    <col customWidth="1" min="27" max="27" width="22.0"/>
  </cols>
  <sheetData>
    <row r="1" ht="61.5" customHeight="1">
      <c r="A1" s="1" t="s">
        <v>0</v>
      </c>
      <c r="B1" s="2"/>
      <c r="C1" s="2"/>
      <c r="D1" s="2"/>
      <c r="E1" s="2"/>
      <c r="F1" s="2"/>
      <c r="G1" s="2"/>
      <c r="H1" s="2"/>
      <c r="I1" s="2"/>
      <c r="J1" s="2"/>
      <c r="K1" s="2"/>
      <c r="L1" s="2"/>
      <c r="M1" s="2"/>
      <c r="N1" s="2"/>
      <c r="O1" s="2"/>
      <c r="P1" s="2"/>
      <c r="Q1" s="2"/>
      <c r="R1" s="2"/>
      <c r="S1" s="2"/>
      <c r="T1" s="2"/>
      <c r="U1" s="2"/>
      <c r="V1" s="2"/>
      <c r="W1" s="2"/>
      <c r="X1" s="2"/>
      <c r="Y1" s="2"/>
      <c r="Z1" s="3"/>
      <c r="AA1" s="122"/>
    </row>
    <row r="2" ht="16.5" customHeight="1">
      <c r="A2" s="123" t="s">
        <v>1</v>
      </c>
      <c r="B2" s="123"/>
      <c r="C2" s="123"/>
      <c r="D2" s="123"/>
      <c r="E2" s="123"/>
      <c r="F2" s="123"/>
      <c r="G2" s="123"/>
      <c r="H2" s="132" t="s">
        <v>709</v>
      </c>
      <c r="I2" s="123"/>
      <c r="J2" s="123"/>
      <c r="K2" s="123"/>
      <c r="L2" s="123"/>
      <c r="M2" s="123"/>
      <c r="N2" s="123"/>
      <c r="O2" s="123"/>
      <c r="P2" s="123"/>
      <c r="Q2" s="123"/>
      <c r="R2" s="123"/>
      <c r="S2" s="123"/>
      <c r="T2" s="123"/>
      <c r="U2" s="123"/>
      <c r="V2" s="123"/>
      <c r="W2" s="123"/>
      <c r="X2" s="123"/>
      <c r="Y2" s="123"/>
      <c r="Z2" s="123"/>
      <c r="AA2" s="124"/>
    </row>
    <row r="3" ht="16.5" customHeight="1">
      <c r="A3" s="123" t="s">
        <v>3</v>
      </c>
      <c r="B3" s="123"/>
      <c r="C3" s="123"/>
      <c r="D3" s="123"/>
      <c r="E3" s="123"/>
      <c r="F3" s="123"/>
      <c r="G3" s="123"/>
      <c r="H3" s="132" t="s">
        <v>710</v>
      </c>
      <c r="I3" s="123"/>
      <c r="J3" s="123"/>
      <c r="K3" s="123"/>
      <c r="L3" s="123"/>
      <c r="M3" s="123"/>
      <c r="N3" s="123"/>
      <c r="O3" s="123"/>
      <c r="P3" s="123"/>
      <c r="Q3" s="123"/>
      <c r="R3" s="123"/>
      <c r="S3" s="123"/>
      <c r="T3" s="123"/>
      <c r="U3" s="123"/>
      <c r="V3" s="123"/>
      <c r="W3" s="123"/>
      <c r="X3" s="123"/>
      <c r="Y3" s="123"/>
      <c r="Z3" s="123"/>
      <c r="AA3" s="5"/>
    </row>
    <row r="4" ht="16.5" customHeight="1">
      <c r="A4" s="123" t="s">
        <v>656</v>
      </c>
      <c r="B4" s="123"/>
      <c r="C4" s="123"/>
      <c r="D4" s="123"/>
      <c r="E4" s="123"/>
      <c r="F4" s="123"/>
      <c r="G4" s="123"/>
      <c r="H4" s="132" t="s">
        <v>481</v>
      </c>
      <c r="I4" s="123"/>
      <c r="J4" s="123"/>
      <c r="K4" s="123"/>
      <c r="L4" s="123"/>
      <c r="M4" s="123"/>
      <c r="N4" s="123"/>
      <c r="O4" s="123"/>
      <c r="P4" s="123"/>
      <c r="Q4" s="123"/>
      <c r="R4" s="123"/>
      <c r="S4" s="123"/>
      <c r="T4" s="123"/>
      <c r="U4" s="123"/>
      <c r="V4" s="123"/>
      <c r="W4" s="123"/>
      <c r="X4" s="123"/>
      <c r="Y4" s="123"/>
      <c r="Z4" s="123"/>
      <c r="AA4" s="124"/>
    </row>
    <row r="5" ht="16.5" customHeight="1">
      <c r="A5" s="123" t="s">
        <v>629</v>
      </c>
      <c r="B5" s="123"/>
      <c r="C5" s="123"/>
      <c r="D5" s="123"/>
      <c r="E5" s="123"/>
      <c r="F5" s="123"/>
      <c r="G5" s="123"/>
      <c r="H5" s="132" t="s">
        <v>4</v>
      </c>
      <c r="I5" s="123"/>
      <c r="J5" s="123"/>
      <c r="K5" s="123"/>
      <c r="L5" s="123"/>
      <c r="M5" s="123"/>
      <c r="N5" s="123"/>
      <c r="O5" s="123"/>
      <c r="P5" s="123"/>
      <c r="Q5" s="123"/>
      <c r="R5" s="123"/>
      <c r="S5" s="123"/>
      <c r="T5" s="123"/>
      <c r="U5" s="123"/>
      <c r="V5" s="123"/>
      <c r="W5" s="123"/>
      <c r="X5" s="123"/>
      <c r="Y5" s="123"/>
      <c r="Z5" s="123"/>
      <c r="AA5" s="124"/>
    </row>
    <row r="6" ht="16.5" customHeight="1">
      <c r="A6" s="8" t="s">
        <v>630</v>
      </c>
      <c r="B6" s="2"/>
      <c r="C6" s="2"/>
      <c r="D6" s="2"/>
      <c r="E6" s="2"/>
      <c r="F6" s="2"/>
      <c r="G6" s="2"/>
      <c r="H6" s="2"/>
      <c r="I6" s="2"/>
      <c r="J6" s="2"/>
      <c r="K6" s="2"/>
      <c r="L6" s="2"/>
      <c r="M6" s="2"/>
      <c r="N6" s="2"/>
      <c r="O6" s="2"/>
      <c r="P6" s="2"/>
      <c r="Q6" s="2"/>
      <c r="R6" s="2"/>
      <c r="S6" s="2"/>
      <c r="T6" s="2"/>
      <c r="U6" s="2"/>
      <c r="V6" s="2"/>
      <c r="W6" s="2"/>
      <c r="X6" s="2"/>
      <c r="Y6" s="2"/>
      <c r="Z6" s="3"/>
      <c r="AA6" s="124"/>
    </row>
    <row r="7" ht="16.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54"/>
    </row>
    <row r="8" ht="16.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c r="AA8" s="54"/>
    </row>
    <row r="9" ht="16.5" customHeight="1">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c r="AA9" s="54"/>
    </row>
    <row r="10" ht="16.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c r="AA10" s="54"/>
    </row>
    <row r="11" ht="16.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c r="AA11" s="54"/>
    </row>
    <row r="12" ht="16.5" customHeight="1">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c r="AA12" s="54"/>
    </row>
    <row r="13" ht="280.5" customHeight="1">
      <c r="A13" s="58" t="s">
        <v>711</v>
      </c>
      <c r="B13" s="58" t="s">
        <v>184</v>
      </c>
      <c r="C13" s="49" t="s">
        <v>185</v>
      </c>
      <c r="D13" s="58" t="s">
        <v>712</v>
      </c>
      <c r="E13" s="58" t="s">
        <v>713</v>
      </c>
      <c r="F13" s="80" t="s">
        <v>714</v>
      </c>
      <c r="G13" s="58">
        <v>0.0</v>
      </c>
      <c r="H13" s="58" t="s">
        <v>715</v>
      </c>
      <c r="I13" s="58" t="s">
        <v>716</v>
      </c>
      <c r="J13" s="58" t="s">
        <v>717</v>
      </c>
      <c r="K13" s="80" t="s">
        <v>718</v>
      </c>
      <c r="L13" s="80" t="s">
        <v>719</v>
      </c>
      <c r="M13" s="80" t="s">
        <v>720</v>
      </c>
      <c r="N13" s="98" t="s">
        <v>721</v>
      </c>
      <c r="O13" s="98" t="s">
        <v>722</v>
      </c>
      <c r="P13" s="98" t="s">
        <v>146</v>
      </c>
      <c r="Q13" s="98" t="s">
        <v>146</v>
      </c>
      <c r="R13" s="80" t="s">
        <v>723</v>
      </c>
      <c r="S13" s="80"/>
      <c r="T13" s="80"/>
      <c r="U13" s="80"/>
      <c r="V13" s="80"/>
      <c r="W13" s="80"/>
      <c r="X13" s="80" t="s">
        <v>724</v>
      </c>
      <c r="Y13" s="80" t="s">
        <v>725</v>
      </c>
      <c r="Z13" s="80" t="s">
        <v>726</v>
      </c>
      <c r="AA13" s="54"/>
    </row>
    <row r="14" ht="15.75" customHeight="1">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ht="15.75" customHeight="1">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row>
    <row r="16" ht="15.75" customHeigh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7" ht="15.75" customHeight="1">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ht="15.75" customHeigh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row>
    <row r="19" ht="15.75" customHeigh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ht="15.75" customHeigh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ht="15.75" customHeigh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ht="15.75"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ht="15.75" customHeigh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ht="15.75" customHeigh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ht="15.75" customHeigh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ht="15.75" customHeigh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ht="15.7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ht="15.7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ht="15.75"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ht="15.75" customHeigh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ht="15.7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ht="15.75" customHeigh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ht="15.75"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ht="15.7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ht="15.75" customHeigh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ht="15.75" customHeigh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ht="15.7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ht="15.7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ht="15.7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row>
    <row r="40" ht="15.7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row>
    <row r="41" ht="15.7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row r="42" ht="15.7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row>
    <row r="43" ht="15.7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row>
    <row r="44" ht="15.7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ht="15.75" customHeight="1">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row>
    <row r="46" ht="15.75"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row>
    <row r="47" ht="15.75" customHeigh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row>
    <row r="48" ht="15.7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row>
    <row r="49" ht="15.75"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row>
    <row r="50" ht="15.7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row>
    <row r="51" ht="15.7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ht="15.7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row>
    <row r="53" ht="15.75" customHeigh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row>
    <row r="54" ht="15.7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row>
    <row r="55" ht="15.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ht="15.7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row>
    <row r="57"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row>
    <row r="58" ht="15.75" customHeigh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ht="15.75" customHeigh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ht="15.75" customHeigh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row>
    <row r="61" ht="15.7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row>
    <row r="62" ht="15.7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row>
    <row r="64"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row>
    <row r="65" ht="15.7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row>
    <row r="66" ht="15.7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row>
    <row r="67" ht="15.7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row>
    <row r="68" ht="15.7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row>
    <row r="69" ht="15.7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row>
    <row r="70" ht="15.75" customHeigh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row>
    <row r="7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row>
    <row r="72" ht="15.7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row>
    <row r="73" ht="15.75"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row>
    <row r="74"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row>
    <row r="75" ht="15.75" customHeigh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row>
    <row r="76" ht="15.7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row>
    <row r="77"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row>
    <row r="78"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row>
    <row r="79"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row>
    <row r="80"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row>
    <row r="81"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row>
    <row r="82"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row>
    <row r="83"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row>
    <row r="84"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row>
    <row r="85"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row>
    <row r="8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row>
    <row r="88"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row>
    <row r="89"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row>
    <row r="90"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row>
    <row r="91"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row>
    <row r="92"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row>
    <row r="93"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row>
    <row r="94"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row>
    <row r="95"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row>
    <row r="9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row>
    <row r="97"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row>
    <row r="98"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row>
    <row r="99"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row>
    <row r="100"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row>
    <row r="101"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row>
    <row r="102"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row>
    <row r="103"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row>
    <row r="104"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row>
    <row r="105"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row>
    <row r="10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row>
    <row r="107"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row>
    <row r="108"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row>
    <row r="109"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row>
    <row r="110"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row>
    <row r="111"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row>
    <row r="112"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row>
    <row r="113"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row>
    <row r="114"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row>
    <row r="115"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row>
    <row r="11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row>
    <row r="117"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row>
    <row r="118"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row>
    <row r="119"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row>
    <row r="120"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row>
    <row r="121"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row>
    <row r="122"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row>
    <row r="123"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row>
    <row r="124"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row>
    <row r="125"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row>
    <row r="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row>
    <row r="127"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row>
    <row r="128"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row>
    <row r="129"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row>
    <row r="130"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row>
    <row r="131"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row>
    <row r="132"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row>
    <row r="133"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row>
    <row r="134"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row>
    <row r="135"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row>
    <row r="13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row>
    <row r="137"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row>
    <row r="138"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row>
    <row r="139"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row>
    <row r="140"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row>
    <row r="141"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row>
    <row r="142"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row>
    <row r="143"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row>
    <row r="144"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row>
    <row r="145"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row>
    <row r="14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row>
    <row r="147"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row>
    <row r="148"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row>
    <row r="149"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row>
    <row r="150"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row>
    <row r="151"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row>
    <row r="152"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row>
    <row r="153"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row>
    <row r="154"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row>
    <row r="155"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row>
    <row r="15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row>
    <row r="157"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row>
    <row r="158"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row>
    <row r="159"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row>
    <row r="160"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row>
    <row r="161"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row>
    <row r="162"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row>
    <row r="163"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row>
    <row r="165"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row>
    <row r="16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row>
    <row r="167"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row>
    <row r="168"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row>
    <row r="169"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row>
    <row r="170"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row>
    <row r="171"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row>
    <row r="172"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row>
    <row r="173"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row>
    <row r="174"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row>
    <row r="175"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row>
    <row r="17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row>
    <row r="177"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row>
    <row r="179"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row>
    <row r="180"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row>
    <row r="181"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row>
    <row r="182"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row>
    <row r="183"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row>
    <row r="184"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row>
    <row r="185"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row>
    <row r="18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row>
    <row r="187"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row>
    <row r="188"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row>
    <row r="189"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row>
    <row r="190"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row>
    <row r="191"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row>
    <row r="194"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row>
    <row r="195"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row>
    <row r="19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row>
    <row r="197"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row>
    <row r="198"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row>
    <row r="199"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row>
    <row r="200"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row>
    <row r="201"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row>
    <row r="202"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row>
    <row r="203"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row>
    <row r="204"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row>
    <row r="205"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row>
    <row r="20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row>
    <row r="207"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row>
    <row r="208"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row>
    <row r="209"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row>
    <row r="210"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row>
    <row r="211"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row>
    <row r="212"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row>
    <row r="213"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row>
    <row r="214"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row>
    <row r="215"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row>
    <row r="217"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row>
    <row r="218"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row>
    <row r="219"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row>
    <row r="220"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S8:S12"/>
    <mergeCell ref="T8:W10"/>
    <mergeCell ref="U11:W11"/>
    <mergeCell ref="O9:O12"/>
    <mergeCell ref="P9:Q9"/>
    <mergeCell ref="P10:P12"/>
    <mergeCell ref="Q10:Q12"/>
    <mergeCell ref="X10:X12"/>
    <mergeCell ref="Y10:Y12"/>
    <mergeCell ref="A1:Z1"/>
    <mergeCell ref="A6:Z6"/>
    <mergeCell ref="A7:J7"/>
    <mergeCell ref="K7:Z7"/>
    <mergeCell ref="A8:A12"/>
    <mergeCell ref="B8:B12"/>
    <mergeCell ref="C8:C12"/>
    <mergeCell ref="D8:D12"/>
    <mergeCell ref="E8:E12"/>
    <mergeCell ref="F8:F12"/>
    <mergeCell ref="G8:G12"/>
    <mergeCell ref="H8:H12"/>
    <mergeCell ref="I8:I12"/>
    <mergeCell ref="J8:J12"/>
    <mergeCell ref="K8:K12"/>
    <mergeCell ref="L8:L12"/>
    <mergeCell ref="M8:N8"/>
    <mergeCell ref="O8:Q8"/>
    <mergeCell ref="R8:R12"/>
    <mergeCell ref="X8:Y9"/>
    <mergeCell ref="Z8:Z12"/>
  </mergeCells>
  <printOptions/>
  <pageMargins bottom="0.75" footer="0.0" header="0.0" left="0.7" right="0.7" top="0.75"/>
  <pageSetup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8.71"/>
    <col customWidth="1" min="4" max="4" width="16.86"/>
    <col customWidth="1" min="5" max="5" width="22.29"/>
    <col customWidth="1" min="6" max="6" width="16.86"/>
    <col customWidth="1" min="7" max="7" width="14.14"/>
    <col customWidth="1" min="8" max="8" width="15.57"/>
    <col customWidth="1" min="9" max="9" width="14.86"/>
    <col customWidth="1" min="10" max="10" width="18.14"/>
    <col customWidth="1" min="11" max="12" width="17.71"/>
    <col customWidth="1" min="13" max="13" width="18.29"/>
    <col customWidth="1" min="14" max="14" width="14.71"/>
    <col customWidth="1" min="15" max="15" width="14.86"/>
    <col customWidth="1" min="16" max="16" width="10.86"/>
    <col customWidth="1" min="17" max="17" width="10.71"/>
    <col customWidth="1" min="18" max="18" width="14.0"/>
    <col customWidth="1" min="19" max="20" width="17.14"/>
    <col customWidth="1" min="21" max="21" width="13.71"/>
    <col customWidth="1" min="22" max="22" width="12.57"/>
    <col customWidth="1" min="23" max="23" width="11.86"/>
    <col customWidth="1" min="24" max="24" width="13.71"/>
    <col customWidth="1" min="25" max="25" width="17.43"/>
    <col customWidth="1" min="26" max="26" width="46.29"/>
    <col customWidth="1" min="27" max="27" width="22.0"/>
  </cols>
  <sheetData>
    <row r="1" ht="61.5" customHeight="1">
      <c r="A1" s="1" t="s">
        <v>0</v>
      </c>
      <c r="B1" s="2"/>
      <c r="C1" s="2"/>
      <c r="D1" s="2"/>
      <c r="E1" s="2"/>
      <c r="F1" s="2"/>
      <c r="G1" s="2"/>
      <c r="H1" s="2"/>
      <c r="I1" s="2"/>
      <c r="J1" s="2"/>
      <c r="K1" s="2"/>
      <c r="L1" s="2"/>
      <c r="M1" s="2"/>
      <c r="N1" s="2"/>
      <c r="O1" s="2"/>
      <c r="P1" s="2"/>
      <c r="Q1" s="2"/>
      <c r="R1" s="2"/>
      <c r="S1" s="2"/>
      <c r="T1" s="2"/>
      <c r="U1" s="2"/>
      <c r="V1" s="2"/>
      <c r="W1" s="2"/>
      <c r="X1" s="2"/>
      <c r="Y1" s="2"/>
      <c r="Z1" s="3"/>
      <c r="AA1" s="122"/>
    </row>
    <row r="2" ht="16.5" customHeight="1">
      <c r="A2" s="123" t="s">
        <v>1</v>
      </c>
      <c r="B2" s="123"/>
      <c r="C2" s="123"/>
      <c r="D2" s="123"/>
      <c r="E2" s="123"/>
      <c r="F2" s="123"/>
      <c r="G2" s="123"/>
      <c r="H2" s="132" t="s">
        <v>727</v>
      </c>
      <c r="I2" s="123"/>
      <c r="J2" s="123"/>
      <c r="K2" s="123"/>
      <c r="L2" s="123"/>
      <c r="M2" s="123"/>
      <c r="N2" s="123"/>
      <c r="O2" s="123"/>
      <c r="P2" s="123"/>
      <c r="Q2" s="123"/>
      <c r="R2" s="123"/>
      <c r="S2" s="123"/>
      <c r="T2" s="123"/>
      <c r="U2" s="123"/>
      <c r="V2" s="123"/>
      <c r="W2" s="123"/>
      <c r="X2" s="123"/>
      <c r="Y2" s="123"/>
      <c r="Z2" s="123"/>
      <c r="AA2" s="124"/>
    </row>
    <row r="3" ht="16.5" customHeight="1">
      <c r="A3" s="123" t="s">
        <v>3</v>
      </c>
      <c r="B3" s="123"/>
      <c r="C3" s="123"/>
      <c r="D3" s="123"/>
      <c r="E3" s="123"/>
      <c r="F3" s="123"/>
      <c r="G3" s="123"/>
      <c r="H3" s="132" t="s">
        <v>728</v>
      </c>
      <c r="I3" s="123"/>
      <c r="J3" s="123"/>
      <c r="K3" s="123"/>
      <c r="L3" s="123"/>
      <c r="M3" s="123"/>
      <c r="N3" s="123"/>
      <c r="O3" s="123"/>
      <c r="P3" s="123"/>
      <c r="Q3" s="123"/>
      <c r="R3" s="123"/>
      <c r="S3" s="123"/>
      <c r="T3" s="123"/>
      <c r="U3" s="123"/>
      <c r="V3" s="123"/>
      <c r="W3" s="123"/>
      <c r="X3" s="123"/>
      <c r="Y3" s="123"/>
      <c r="Z3" s="123"/>
      <c r="AA3" s="5"/>
    </row>
    <row r="4" ht="16.5" customHeight="1">
      <c r="A4" s="123" t="s">
        <v>656</v>
      </c>
      <c r="B4" s="123"/>
      <c r="C4" s="123"/>
      <c r="D4" s="123"/>
      <c r="E4" s="123"/>
      <c r="F4" s="123"/>
      <c r="G4" s="123"/>
      <c r="H4" s="132" t="s">
        <v>481</v>
      </c>
      <c r="I4" s="123"/>
      <c r="J4" s="123"/>
      <c r="K4" s="123"/>
      <c r="L4" s="123"/>
      <c r="M4" s="123"/>
      <c r="N4" s="123"/>
      <c r="O4" s="123"/>
      <c r="P4" s="123"/>
      <c r="Q4" s="123"/>
      <c r="R4" s="123"/>
      <c r="S4" s="123"/>
      <c r="T4" s="123"/>
      <c r="U4" s="123"/>
      <c r="V4" s="123"/>
      <c r="W4" s="123"/>
      <c r="X4" s="123"/>
      <c r="Y4" s="123"/>
      <c r="Z4" s="123"/>
      <c r="AA4" s="124"/>
    </row>
    <row r="5" ht="16.5" customHeight="1">
      <c r="A5" s="123" t="s">
        <v>629</v>
      </c>
      <c r="B5" s="123"/>
      <c r="C5" s="123"/>
      <c r="D5" s="123"/>
      <c r="E5" s="123"/>
      <c r="F5" s="123"/>
      <c r="G5" s="123"/>
      <c r="H5" s="132" t="s">
        <v>4</v>
      </c>
      <c r="I5" s="123"/>
      <c r="J5" s="123"/>
      <c r="K5" s="123"/>
      <c r="L5" s="123"/>
      <c r="M5" s="123"/>
      <c r="N5" s="123"/>
      <c r="O5" s="123"/>
      <c r="P5" s="123"/>
      <c r="Q5" s="123"/>
      <c r="R5" s="123"/>
      <c r="S5" s="123"/>
      <c r="T5" s="123"/>
      <c r="U5" s="123"/>
      <c r="V5" s="123"/>
      <c r="W5" s="123"/>
      <c r="X5" s="123"/>
      <c r="Y5" s="123"/>
      <c r="Z5" s="123"/>
      <c r="AA5" s="124"/>
    </row>
    <row r="6" ht="16.5" customHeight="1">
      <c r="A6" s="8" t="s">
        <v>630</v>
      </c>
      <c r="B6" s="2"/>
      <c r="C6" s="2"/>
      <c r="D6" s="2"/>
      <c r="E6" s="2"/>
      <c r="F6" s="2"/>
      <c r="G6" s="2"/>
      <c r="H6" s="2"/>
      <c r="I6" s="2"/>
      <c r="J6" s="2"/>
      <c r="K6" s="2"/>
      <c r="L6" s="2"/>
      <c r="M6" s="2"/>
      <c r="N6" s="2"/>
      <c r="O6" s="2"/>
      <c r="P6" s="2"/>
      <c r="Q6" s="2"/>
      <c r="R6" s="2"/>
      <c r="S6" s="2"/>
      <c r="T6" s="2"/>
      <c r="U6" s="2"/>
      <c r="V6" s="2"/>
      <c r="W6" s="2"/>
      <c r="X6" s="2"/>
      <c r="Y6" s="2"/>
      <c r="Z6" s="3"/>
      <c r="AA6" s="124"/>
    </row>
    <row r="7" ht="16.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54"/>
    </row>
    <row r="8" ht="16.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c r="AA8" s="54"/>
    </row>
    <row r="9" ht="16.5" customHeight="1">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c r="AA9" s="54"/>
    </row>
    <row r="10" ht="16.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c r="AA10" s="54"/>
    </row>
    <row r="11" ht="16.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c r="AA11" s="54"/>
    </row>
    <row r="12" ht="16.5" customHeight="1">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c r="AA12" s="54"/>
    </row>
    <row r="13" ht="138.0" customHeight="1">
      <c r="A13" s="171" t="s">
        <v>729</v>
      </c>
      <c r="B13" s="171" t="s">
        <v>184</v>
      </c>
      <c r="C13" s="171" t="s">
        <v>185</v>
      </c>
      <c r="D13" s="171" t="s">
        <v>730</v>
      </c>
      <c r="E13" s="171" t="s">
        <v>731</v>
      </c>
      <c r="F13" s="49" t="s">
        <v>732</v>
      </c>
      <c r="G13" s="49">
        <v>0.0</v>
      </c>
      <c r="H13" s="49" t="s">
        <v>733</v>
      </c>
      <c r="I13" s="49" t="s">
        <v>45</v>
      </c>
      <c r="J13" s="49" t="s">
        <v>731</v>
      </c>
      <c r="K13" s="49" t="s">
        <v>734</v>
      </c>
      <c r="L13" s="49" t="s">
        <v>735</v>
      </c>
      <c r="M13" s="49" t="s">
        <v>736</v>
      </c>
      <c r="N13" s="49">
        <v>30.0</v>
      </c>
      <c r="O13" s="49"/>
      <c r="P13" s="49"/>
      <c r="Q13" s="49"/>
      <c r="R13" s="49" t="s">
        <v>732</v>
      </c>
      <c r="S13" s="49">
        <v>0.0</v>
      </c>
      <c r="T13" s="90">
        <v>0.1</v>
      </c>
      <c r="U13" s="90">
        <v>0.2</v>
      </c>
      <c r="V13" s="90">
        <v>0.2</v>
      </c>
      <c r="W13" s="49"/>
      <c r="X13" s="49">
        <v>15.06</v>
      </c>
      <c r="Y13" s="49" t="s">
        <v>734</v>
      </c>
      <c r="Z13" s="49" t="s">
        <v>737</v>
      </c>
      <c r="AA13" s="54"/>
    </row>
    <row r="14" ht="123.0" customHeight="1">
      <c r="A14" s="33"/>
      <c r="B14" s="33"/>
      <c r="C14" s="33"/>
      <c r="D14" s="33"/>
      <c r="E14" s="172"/>
      <c r="F14" s="49" t="s">
        <v>738</v>
      </c>
      <c r="G14" s="49">
        <v>0.0</v>
      </c>
      <c r="H14" s="49" t="s">
        <v>733</v>
      </c>
      <c r="I14" s="49" t="s">
        <v>45</v>
      </c>
      <c r="J14" s="49"/>
      <c r="K14" s="49" t="s">
        <v>734</v>
      </c>
      <c r="L14" s="49" t="s">
        <v>739</v>
      </c>
      <c r="M14" s="49" t="s">
        <v>736</v>
      </c>
      <c r="N14" s="49">
        <v>15.0</v>
      </c>
      <c r="O14" s="49"/>
      <c r="P14" s="49"/>
      <c r="Q14" s="49"/>
      <c r="R14" s="49" t="s">
        <v>738</v>
      </c>
      <c r="S14" s="49">
        <v>0.0</v>
      </c>
      <c r="T14" s="90">
        <v>0.1</v>
      </c>
      <c r="U14" s="90">
        <v>0.2</v>
      </c>
      <c r="V14" s="90">
        <v>0.2</v>
      </c>
      <c r="W14" s="49"/>
      <c r="X14" s="49" t="s">
        <v>740</v>
      </c>
      <c r="Y14" s="49" t="s">
        <v>740</v>
      </c>
      <c r="Z14" s="49" t="s">
        <v>737</v>
      </c>
      <c r="AA14" s="54"/>
    </row>
    <row r="15" ht="248.25" customHeight="1">
      <c r="A15" s="172"/>
      <c r="B15" s="172"/>
      <c r="C15" s="172"/>
      <c r="D15" s="172"/>
      <c r="E15" s="49" t="s">
        <v>741</v>
      </c>
      <c r="F15" s="49" t="s">
        <v>742</v>
      </c>
      <c r="G15" s="49">
        <v>0.0</v>
      </c>
      <c r="H15" s="49" t="s">
        <v>490</v>
      </c>
      <c r="I15" s="49" t="s">
        <v>45</v>
      </c>
      <c r="J15" s="49" t="s">
        <v>741</v>
      </c>
      <c r="K15" s="49" t="s">
        <v>734</v>
      </c>
      <c r="L15" s="49" t="s">
        <v>743</v>
      </c>
      <c r="M15" s="49" t="s">
        <v>744</v>
      </c>
      <c r="N15" s="49">
        <v>10.0</v>
      </c>
      <c r="O15" s="49"/>
      <c r="P15" s="49"/>
      <c r="Q15" s="49"/>
      <c r="R15" s="49" t="s">
        <v>742</v>
      </c>
      <c r="S15" s="49">
        <v>0.0</v>
      </c>
      <c r="T15" s="90">
        <v>0.3</v>
      </c>
      <c r="U15" s="90">
        <v>0.4</v>
      </c>
      <c r="V15" s="90">
        <v>0.5</v>
      </c>
      <c r="W15" s="49"/>
      <c r="X15" s="49" t="s">
        <v>740</v>
      </c>
      <c r="Y15" s="49" t="s">
        <v>740</v>
      </c>
      <c r="Z15" s="49" t="s">
        <v>745</v>
      </c>
      <c r="AA15" s="54"/>
    </row>
    <row r="16" ht="15.75" customHeigh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7" ht="15.75" customHeight="1">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ht="15.75" customHeigh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row>
    <row r="19" ht="15.75" customHeigh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ht="15.75" customHeigh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ht="15.75" customHeigh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ht="15.75"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ht="15.75" customHeigh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ht="15.75" customHeigh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ht="15.75" customHeigh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ht="15.75" customHeigh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ht="15.7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ht="15.7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ht="15.75"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ht="15.75" customHeigh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ht="15.7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ht="15.75" customHeigh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ht="15.75"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ht="15.7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ht="15.75" customHeigh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ht="15.75" customHeigh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ht="15.7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ht="15.7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ht="15.7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row>
    <row r="40" ht="15.7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row>
    <row r="41" ht="15.7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row r="42" ht="15.7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row>
    <row r="43" ht="15.7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row>
    <row r="44" ht="15.7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ht="15.75" customHeight="1">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row>
    <row r="46" ht="15.75"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row>
    <row r="47" ht="15.75" customHeigh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row>
    <row r="48" ht="15.7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row>
    <row r="49" ht="15.75"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row>
    <row r="50" ht="15.7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row>
    <row r="51" ht="15.7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ht="15.7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row>
    <row r="53" ht="15.75" customHeigh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row>
    <row r="54" ht="15.7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row>
    <row r="55" ht="15.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ht="15.7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row>
    <row r="57"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row>
    <row r="58" ht="15.75" customHeigh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ht="15.75" customHeigh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ht="15.75" customHeigh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row>
    <row r="61" ht="15.7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row>
    <row r="62" ht="15.7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row>
    <row r="64"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row>
    <row r="65" ht="15.7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row>
    <row r="66" ht="15.7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row>
    <row r="67" ht="15.7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row>
    <row r="68" ht="15.7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row>
    <row r="69" ht="15.7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row>
    <row r="70" ht="15.75" customHeigh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row>
    <row r="7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row>
    <row r="72" ht="15.7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row>
    <row r="73" ht="15.75"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row>
    <row r="74"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row>
    <row r="75" ht="15.75" customHeigh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row>
    <row r="76" ht="15.7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row>
    <row r="77"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row>
    <row r="78"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row>
    <row r="79"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row>
    <row r="80"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row>
    <row r="81"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row>
    <row r="82"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row>
    <row r="83"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row>
    <row r="84"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row>
    <row r="85"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row>
    <row r="8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row>
    <row r="88"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row>
    <row r="89"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row>
    <row r="90"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row>
    <row r="91"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row>
    <row r="92"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row>
    <row r="93"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row>
    <row r="94"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row>
    <row r="95"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row>
    <row r="9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row>
    <row r="97"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row>
    <row r="98"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row>
    <row r="99"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row>
    <row r="100"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row>
    <row r="101"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row>
    <row r="102"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row>
    <row r="103"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row>
    <row r="104"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row>
    <row r="105"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row>
    <row r="10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row>
    <row r="107"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row>
    <row r="108"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row>
    <row r="109"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row>
    <row r="110"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row>
    <row r="111"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row>
    <row r="112"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row>
    <row r="113"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row>
    <row r="114"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row>
    <row r="115"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row>
    <row r="11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row>
    <row r="117"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row>
    <row r="118"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row>
    <row r="119"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row>
    <row r="120"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row>
    <row r="121"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row>
    <row r="122"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row>
    <row r="123"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row>
    <row r="124"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row>
    <row r="125"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row>
    <row r="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row>
    <row r="127"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row>
    <row r="128"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row>
    <row r="129"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row>
    <row r="130"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row>
    <row r="131"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row>
    <row r="132"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row>
    <row r="133"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row>
    <row r="134"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row>
    <row r="135"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row>
    <row r="13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row>
    <row r="137"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row>
    <row r="138"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row>
    <row r="139"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row>
    <row r="140"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row>
    <row r="141"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row>
    <row r="142"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row>
    <row r="143"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row>
    <row r="144"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row>
    <row r="145"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row>
    <row r="14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row>
    <row r="147"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row>
    <row r="148"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row>
    <row r="149"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row>
    <row r="150"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row>
    <row r="151"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row>
    <row r="152"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row>
    <row r="153"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row>
    <row r="154"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row>
    <row r="155"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row>
    <row r="15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row>
    <row r="157"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row>
    <row r="158"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row>
    <row r="159"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row>
    <row r="160"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row>
    <row r="161"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row>
    <row r="162"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row>
    <row r="163"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row>
    <row r="165"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row>
    <row r="16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row>
    <row r="167"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row>
    <row r="168"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row>
    <row r="169"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row>
    <row r="170"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row>
    <row r="171"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row>
    <row r="172"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row>
    <row r="173"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row>
    <row r="174"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row>
    <row r="175"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row>
    <row r="17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row>
    <row r="177"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row>
    <row r="179"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row>
    <row r="180"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row>
    <row r="181"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row>
    <row r="182"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row>
    <row r="183"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row>
    <row r="184"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row>
    <row r="185"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row>
    <row r="18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row>
    <row r="187"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row>
    <row r="188"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row>
    <row r="189"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row>
    <row r="190"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row>
    <row r="191"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row>
    <row r="194"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row>
    <row r="195"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row>
    <row r="19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row>
    <row r="197"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row>
    <row r="198"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row>
    <row r="199"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row>
    <row r="200"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row>
    <row r="201"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row>
    <row r="202"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row>
    <row r="203"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row>
    <row r="204"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row>
    <row r="205"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row>
    <row r="20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row>
    <row r="207"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row>
    <row r="208"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row>
    <row r="209"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row>
    <row r="210"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row>
    <row r="211"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row>
    <row r="212"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row>
    <row r="213"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row>
    <row r="214"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row>
    <row r="215"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row>
    <row r="217"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row>
    <row r="218"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row>
    <row r="219"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row>
    <row r="220"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S8:S12"/>
    <mergeCell ref="T8:W10"/>
    <mergeCell ref="U11:W11"/>
    <mergeCell ref="O9:O12"/>
    <mergeCell ref="P9:Q9"/>
    <mergeCell ref="P10:P12"/>
    <mergeCell ref="Q10:Q12"/>
    <mergeCell ref="X10:X12"/>
    <mergeCell ref="Y10:Y12"/>
    <mergeCell ref="A13:A15"/>
    <mergeCell ref="B13:B15"/>
    <mergeCell ref="C13:C15"/>
    <mergeCell ref="D13:D15"/>
    <mergeCell ref="E13:E14"/>
    <mergeCell ref="A1:Z1"/>
    <mergeCell ref="A6:Z6"/>
    <mergeCell ref="A7:J7"/>
    <mergeCell ref="K7:Z7"/>
    <mergeCell ref="A8:A12"/>
    <mergeCell ref="B8:B12"/>
    <mergeCell ref="C8:C12"/>
    <mergeCell ref="D8:D12"/>
    <mergeCell ref="E8:E12"/>
    <mergeCell ref="F8:F12"/>
    <mergeCell ref="G8:G12"/>
    <mergeCell ref="H8:H12"/>
    <mergeCell ref="I8:I12"/>
    <mergeCell ref="J8:J12"/>
    <mergeCell ref="K8:K12"/>
    <mergeCell ref="L8:L12"/>
    <mergeCell ref="M8:N8"/>
    <mergeCell ref="O8:Q8"/>
    <mergeCell ref="R8:R12"/>
    <mergeCell ref="X8:Y9"/>
    <mergeCell ref="Z8:Z12"/>
  </mergeCells>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c r="A1" s="1" t="s">
        <v>0</v>
      </c>
      <c r="B1" s="2"/>
      <c r="C1" s="2"/>
      <c r="D1" s="2"/>
      <c r="E1" s="2"/>
      <c r="F1" s="2"/>
      <c r="G1" s="2"/>
      <c r="H1" s="2"/>
      <c r="I1" s="2"/>
      <c r="J1" s="2"/>
      <c r="K1" s="2"/>
      <c r="L1" s="2"/>
      <c r="M1" s="2"/>
      <c r="N1" s="2"/>
      <c r="O1" s="2"/>
      <c r="P1" s="2"/>
      <c r="Q1" s="2"/>
      <c r="R1" s="2"/>
      <c r="S1" s="2"/>
      <c r="T1" s="2"/>
      <c r="U1" s="2"/>
      <c r="V1" s="2"/>
      <c r="W1" s="2"/>
      <c r="X1" s="2"/>
      <c r="Y1" s="2"/>
      <c r="Z1" s="3"/>
    </row>
    <row r="2">
      <c r="A2" s="123" t="s">
        <v>1</v>
      </c>
      <c r="B2" s="123"/>
      <c r="C2" s="123"/>
      <c r="D2" s="123"/>
      <c r="E2" s="123"/>
      <c r="F2" s="123"/>
      <c r="G2" s="123"/>
      <c r="H2" s="132" t="s">
        <v>746</v>
      </c>
      <c r="I2" s="123"/>
      <c r="J2" s="123"/>
      <c r="K2" s="123"/>
      <c r="L2" s="123"/>
      <c r="M2" s="123"/>
      <c r="N2" s="123"/>
      <c r="O2" s="123"/>
      <c r="P2" s="123"/>
      <c r="Q2" s="123"/>
      <c r="R2" s="123"/>
      <c r="S2" s="123"/>
      <c r="T2" s="123"/>
      <c r="U2" s="123"/>
      <c r="V2" s="123"/>
      <c r="W2" s="123"/>
      <c r="X2" s="123"/>
      <c r="Y2" s="123"/>
      <c r="Z2" s="123"/>
    </row>
    <row r="3">
      <c r="A3" s="123" t="s">
        <v>3</v>
      </c>
      <c r="B3" s="123"/>
      <c r="C3" s="123"/>
      <c r="D3" s="123"/>
      <c r="E3" s="123"/>
      <c r="F3" s="123"/>
      <c r="G3" s="123"/>
      <c r="H3" s="132" t="s">
        <v>747</v>
      </c>
      <c r="I3" s="123"/>
      <c r="J3" s="123"/>
      <c r="K3" s="123"/>
      <c r="L3" s="123"/>
      <c r="M3" s="123"/>
      <c r="N3" s="123"/>
      <c r="O3" s="123"/>
      <c r="P3" s="123"/>
      <c r="Q3" s="123"/>
      <c r="R3" s="123"/>
      <c r="S3" s="123"/>
      <c r="T3" s="123"/>
      <c r="U3" s="123"/>
      <c r="V3" s="123"/>
      <c r="W3" s="123"/>
      <c r="X3" s="123"/>
      <c r="Y3" s="123"/>
      <c r="Z3" s="123"/>
    </row>
    <row r="4">
      <c r="A4" s="123" t="s">
        <v>656</v>
      </c>
      <c r="B4" s="123"/>
      <c r="C4" s="123"/>
      <c r="D4" s="123"/>
      <c r="E4" s="123"/>
      <c r="F4" s="123"/>
      <c r="G4" s="123"/>
      <c r="H4" s="132" t="s">
        <v>481</v>
      </c>
      <c r="I4" s="123"/>
      <c r="J4" s="123"/>
      <c r="K4" s="123"/>
      <c r="L4" s="123"/>
      <c r="M4" s="123"/>
      <c r="N4" s="123"/>
      <c r="O4" s="123"/>
      <c r="P4" s="123"/>
      <c r="Q4" s="123"/>
      <c r="R4" s="123"/>
      <c r="S4" s="123"/>
      <c r="T4" s="123"/>
      <c r="U4" s="123"/>
      <c r="V4" s="123"/>
      <c r="W4" s="123"/>
      <c r="X4" s="123"/>
      <c r="Y4" s="123"/>
      <c r="Z4" s="123"/>
    </row>
    <row r="5">
      <c r="A5" s="123" t="s">
        <v>629</v>
      </c>
      <c r="B5" s="123"/>
      <c r="C5" s="123"/>
      <c r="D5" s="123"/>
      <c r="E5" s="123"/>
      <c r="F5" s="123"/>
      <c r="G5" s="123"/>
      <c r="H5" s="132" t="s">
        <v>4</v>
      </c>
      <c r="I5" s="123"/>
      <c r="J5" s="123"/>
      <c r="K5" s="123"/>
      <c r="L5" s="123"/>
      <c r="M5" s="123"/>
      <c r="N5" s="123"/>
      <c r="O5" s="123"/>
      <c r="P5" s="123"/>
      <c r="Q5" s="123"/>
      <c r="R5" s="123"/>
      <c r="S5" s="123"/>
      <c r="T5" s="123"/>
      <c r="U5" s="123"/>
      <c r="V5" s="123"/>
      <c r="W5" s="123"/>
      <c r="X5" s="123"/>
      <c r="Y5" s="123"/>
      <c r="Z5" s="123"/>
    </row>
    <row r="6">
      <c r="A6" s="8" t="s">
        <v>630</v>
      </c>
      <c r="B6" s="2"/>
      <c r="C6" s="2"/>
      <c r="D6" s="2"/>
      <c r="E6" s="2"/>
      <c r="F6" s="2"/>
      <c r="G6" s="2"/>
      <c r="H6" s="2"/>
      <c r="I6" s="2"/>
      <c r="J6" s="2"/>
      <c r="K6" s="2"/>
      <c r="L6" s="2"/>
      <c r="M6" s="2"/>
      <c r="N6" s="2"/>
      <c r="O6" s="2"/>
      <c r="P6" s="2"/>
      <c r="Q6" s="2"/>
      <c r="R6" s="2"/>
      <c r="S6" s="2"/>
      <c r="T6" s="2"/>
      <c r="U6" s="2"/>
      <c r="V6" s="2"/>
      <c r="W6" s="2"/>
      <c r="X6" s="2"/>
      <c r="Y6" s="2"/>
      <c r="Z6" s="3"/>
    </row>
    <row r="7">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row>
    <row r="8">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row>
    <row r="9">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row>
    <row r="10">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row>
    <row r="1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row>
    <row r="12">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row>
    <row r="13">
      <c r="A13" s="58" t="s">
        <v>197</v>
      </c>
      <c r="B13" s="58" t="s">
        <v>184</v>
      </c>
      <c r="C13" s="49" t="s">
        <v>185</v>
      </c>
      <c r="D13" s="58" t="s">
        <v>395</v>
      </c>
      <c r="E13" s="58" t="s">
        <v>199</v>
      </c>
      <c r="F13" s="80" t="s">
        <v>748</v>
      </c>
      <c r="G13" s="90">
        <v>0.27</v>
      </c>
      <c r="H13" s="58" t="s">
        <v>749</v>
      </c>
      <c r="I13" s="58" t="s">
        <v>45</v>
      </c>
      <c r="J13" s="58" t="s">
        <v>750</v>
      </c>
      <c r="K13" s="80" t="s">
        <v>751</v>
      </c>
      <c r="L13" s="80" t="s">
        <v>752</v>
      </c>
      <c r="M13" s="80" t="s">
        <v>753</v>
      </c>
      <c r="N13" s="98">
        <v>50.0</v>
      </c>
      <c r="O13" s="98" t="s">
        <v>754</v>
      </c>
      <c r="P13" s="98">
        <v>25.0</v>
      </c>
      <c r="Q13" s="98">
        <v>25.0</v>
      </c>
      <c r="R13" s="80" t="s">
        <v>755</v>
      </c>
      <c r="S13" s="99">
        <v>0.27</v>
      </c>
      <c r="T13" s="99">
        <v>0.2</v>
      </c>
      <c r="U13" s="99">
        <v>0.2</v>
      </c>
      <c r="V13" s="99">
        <v>0.2</v>
      </c>
      <c r="W13" s="99">
        <v>0.2</v>
      </c>
      <c r="X13" s="80">
        <v>20.0</v>
      </c>
      <c r="Y13" s="80" t="s">
        <v>756</v>
      </c>
      <c r="Z13" s="80" t="s">
        <v>757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S8:S12"/>
    <mergeCell ref="T8:W10"/>
    <mergeCell ref="U11:W11"/>
    <mergeCell ref="O9:O12"/>
    <mergeCell ref="P9:Q9"/>
    <mergeCell ref="P10:P12"/>
    <mergeCell ref="Q10:Q12"/>
    <mergeCell ref="X10:X12"/>
    <mergeCell ref="Y10:Y12"/>
    <mergeCell ref="A1:Z1"/>
    <mergeCell ref="A6:Z6"/>
    <mergeCell ref="A7:J7"/>
    <mergeCell ref="K7:Z7"/>
    <mergeCell ref="A8:A12"/>
    <mergeCell ref="B8:B12"/>
    <mergeCell ref="C8:C12"/>
    <mergeCell ref="D8:D12"/>
    <mergeCell ref="E8:E12"/>
    <mergeCell ref="F8:F12"/>
    <mergeCell ref="G8:G12"/>
    <mergeCell ref="H8:H12"/>
    <mergeCell ref="I8:I12"/>
    <mergeCell ref="J8:J12"/>
    <mergeCell ref="K8:K12"/>
    <mergeCell ref="L8:L12"/>
    <mergeCell ref="M8:N8"/>
    <mergeCell ref="O8:Q8"/>
    <mergeCell ref="R8:R12"/>
    <mergeCell ref="X8:Y9"/>
    <mergeCell ref="Z8:Z1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4.43" defaultRowHeight="15.0"/>
  <cols>
    <col customWidth="1" min="1" max="1" width="8.29"/>
    <col customWidth="1" min="2" max="8" width="21.14"/>
    <col customWidth="1" min="9" max="9" width="23.0"/>
    <col customWidth="1" min="10" max="10" width="32.14"/>
    <col customWidth="1" min="11" max="11" width="24.14"/>
    <col customWidth="1" min="12" max="12" width="22.86"/>
    <col customWidth="1" min="13" max="13" width="16.29"/>
    <col customWidth="1" min="14" max="17" width="13.71"/>
    <col customWidth="1" min="18" max="18" width="25.0"/>
    <col customWidth="1" min="19" max="25" width="13.71"/>
    <col customWidth="1" min="26" max="26" width="25.86"/>
    <col customWidth="1" hidden="1" min="27" max="27" width="18.71"/>
  </cols>
  <sheetData>
    <row r="1" ht="60.0" customHeight="1">
      <c r="A1" s="1" t="s">
        <v>0</v>
      </c>
      <c r="B1" s="2"/>
      <c r="C1" s="2"/>
      <c r="D1" s="2"/>
      <c r="E1" s="2"/>
      <c r="F1" s="2"/>
      <c r="G1" s="2"/>
      <c r="H1" s="2"/>
      <c r="I1" s="2"/>
      <c r="J1" s="2"/>
      <c r="K1" s="2"/>
      <c r="L1" s="2"/>
      <c r="M1" s="2"/>
      <c r="N1" s="2"/>
      <c r="O1" s="2"/>
      <c r="P1" s="2"/>
      <c r="Q1" s="2"/>
      <c r="R1" s="2"/>
      <c r="S1" s="2"/>
      <c r="T1" s="2"/>
      <c r="U1" s="2"/>
      <c r="V1" s="2"/>
      <c r="W1" s="2"/>
      <c r="X1" s="2"/>
      <c r="Y1" s="2"/>
      <c r="Z1" s="3"/>
      <c r="AA1" s="52"/>
    </row>
    <row r="2" ht="17.25" customHeight="1">
      <c r="A2" s="4" t="s">
        <v>1</v>
      </c>
      <c r="B2" s="2"/>
      <c r="C2" s="2"/>
      <c r="D2" s="2"/>
      <c r="E2" s="2"/>
      <c r="F2" s="3"/>
      <c r="G2" s="9"/>
      <c r="H2" s="6" t="s">
        <v>233</v>
      </c>
      <c r="I2" s="2"/>
      <c r="J2" s="2"/>
      <c r="K2" s="2"/>
      <c r="L2" s="2"/>
      <c r="M2" s="2"/>
      <c r="N2" s="2"/>
      <c r="O2" s="2"/>
      <c r="P2" s="2"/>
      <c r="Q2" s="2"/>
      <c r="R2" s="2"/>
      <c r="S2" s="2"/>
      <c r="T2" s="2"/>
      <c r="U2" s="2"/>
      <c r="V2" s="2"/>
      <c r="W2" s="2"/>
      <c r="X2" s="2"/>
      <c r="Y2" s="2"/>
      <c r="Z2" s="2"/>
      <c r="AA2" s="3"/>
    </row>
    <row r="3" ht="17.25" customHeight="1">
      <c r="A3" s="4" t="s">
        <v>3</v>
      </c>
      <c r="B3" s="2"/>
      <c r="C3" s="2"/>
      <c r="D3" s="2"/>
      <c r="E3" s="2"/>
      <c r="F3" s="3"/>
      <c r="G3" s="9"/>
      <c r="H3" s="6" t="s">
        <v>234</v>
      </c>
      <c r="I3" s="2"/>
      <c r="J3" s="2"/>
      <c r="K3" s="2"/>
      <c r="L3" s="2"/>
      <c r="M3" s="2"/>
      <c r="N3" s="2"/>
      <c r="O3" s="2"/>
      <c r="P3" s="2"/>
      <c r="Q3" s="2"/>
      <c r="R3" s="2"/>
      <c r="S3" s="2"/>
      <c r="T3" s="2"/>
      <c r="U3" s="2"/>
      <c r="V3" s="2"/>
      <c r="W3" s="2"/>
      <c r="X3" s="2"/>
      <c r="Y3" s="2"/>
      <c r="Z3" s="2"/>
      <c r="AA3" s="3"/>
    </row>
    <row r="4" ht="17.25" customHeight="1">
      <c r="A4" s="4" t="s">
        <v>5</v>
      </c>
      <c r="B4" s="2"/>
      <c r="C4" s="2"/>
      <c r="D4" s="2"/>
      <c r="E4" s="2"/>
      <c r="F4" s="3"/>
      <c r="G4" s="9"/>
      <c r="H4" s="6" t="s">
        <v>6</v>
      </c>
      <c r="I4" s="2"/>
      <c r="J4" s="2"/>
      <c r="K4" s="2"/>
      <c r="L4" s="2"/>
      <c r="M4" s="2"/>
      <c r="N4" s="2"/>
      <c r="O4" s="2"/>
      <c r="P4" s="2"/>
      <c r="Q4" s="2"/>
      <c r="R4" s="2"/>
      <c r="S4" s="2"/>
      <c r="T4" s="2"/>
      <c r="U4" s="2"/>
      <c r="V4" s="2"/>
      <c r="W4" s="2"/>
      <c r="X4" s="2"/>
      <c r="Y4" s="2"/>
      <c r="Z4" s="2"/>
      <c r="AA4" s="3"/>
    </row>
    <row r="5" ht="17.25" customHeight="1">
      <c r="A5" s="4" t="s">
        <v>7</v>
      </c>
      <c r="B5" s="2"/>
      <c r="C5" s="2"/>
      <c r="D5" s="2"/>
      <c r="E5" s="2"/>
      <c r="F5" s="3"/>
      <c r="G5" s="9"/>
      <c r="H5" s="7" t="s">
        <v>4</v>
      </c>
      <c r="I5" s="2"/>
      <c r="J5" s="2"/>
      <c r="K5" s="2"/>
      <c r="L5" s="2"/>
      <c r="M5" s="2"/>
      <c r="N5" s="2"/>
      <c r="O5" s="2"/>
      <c r="P5" s="2"/>
      <c r="Q5" s="2"/>
      <c r="R5" s="2"/>
      <c r="S5" s="2"/>
      <c r="T5" s="2"/>
      <c r="U5" s="2"/>
      <c r="V5" s="2"/>
      <c r="W5" s="2"/>
      <c r="X5" s="2"/>
      <c r="Y5" s="2"/>
      <c r="Z5" s="2"/>
      <c r="AA5" s="3"/>
    </row>
    <row r="6" ht="17.25" customHeight="1">
      <c r="A6" s="8" t="s">
        <v>8</v>
      </c>
      <c r="B6" s="2"/>
      <c r="C6" s="2"/>
      <c r="D6" s="2"/>
      <c r="E6" s="2"/>
      <c r="F6" s="2"/>
      <c r="G6" s="2"/>
      <c r="H6" s="2"/>
      <c r="I6" s="2"/>
      <c r="J6" s="2"/>
      <c r="K6" s="2"/>
      <c r="L6" s="2"/>
      <c r="M6" s="2"/>
      <c r="N6" s="2"/>
      <c r="O6" s="2"/>
      <c r="P6" s="2"/>
      <c r="Q6" s="3"/>
      <c r="R6" s="5"/>
      <c r="S6" s="5"/>
      <c r="T6" s="5"/>
      <c r="U6" s="5"/>
      <c r="V6" s="5"/>
      <c r="W6" s="5"/>
      <c r="X6" s="5"/>
      <c r="Y6" s="5"/>
      <c r="Z6" s="5"/>
      <c r="AA6" s="5"/>
    </row>
    <row r="7" ht="38.25" customHeight="1">
      <c r="A7" s="10" t="s">
        <v>9</v>
      </c>
      <c r="B7" s="11"/>
      <c r="C7" s="11"/>
      <c r="D7" s="11"/>
      <c r="E7" s="11"/>
      <c r="F7" s="11"/>
      <c r="G7" s="11"/>
      <c r="H7" s="11"/>
      <c r="I7" s="11"/>
      <c r="J7" s="12"/>
      <c r="K7" s="13" t="s">
        <v>10</v>
      </c>
      <c r="L7" s="11"/>
      <c r="M7" s="11"/>
      <c r="N7" s="11"/>
      <c r="O7" s="11"/>
      <c r="P7" s="11"/>
      <c r="Q7" s="11"/>
      <c r="R7" s="11"/>
      <c r="S7" s="11"/>
      <c r="T7" s="11"/>
      <c r="U7" s="11"/>
      <c r="V7" s="11"/>
      <c r="W7" s="11"/>
      <c r="X7" s="11"/>
      <c r="Y7" s="11"/>
      <c r="Z7" s="12"/>
      <c r="AA7" s="53"/>
    </row>
    <row r="8" ht="72.75" customHeight="1">
      <c r="A8" s="14" t="s">
        <v>11</v>
      </c>
      <c r="B8" s="15" t="s">
        <v>12</v>
      </c>
      <c r="C8" s="14" t="s">
        <v>13</v>
      </c>
      <c r="D8" s="14" t="s">
        <v>14</v>
      </c>
      <c r="E8" s="14" t="s">
        <v>15</v>
      </c>
      <c r="F8" s="14" t="s">
        <v>16</v>
      </c>
      <c r="G8" s="14" t="s">
        <v>17</v>
      </c>
      <c r="H8" s="14" t="s">
        <v>18</v>
      </c>
      <c r="I8" s="14" t="s">
        <v>19</v>
      </c>
      <c r="J8" s="14" t="s">
        <v>20</v>
      </c>
      <c r="K8" s="16" t="s">
        <v>21</v>
      </c>
      <c r="L8" s="16" t="s">
        <v>22</v>
      </c>
      <c r="M8" s="17" t="s">
        <v>23</v>
      </c>
      <c r="N8" s="18"/>
      <c r="O8" s="17" t="s">
        <v>24</v>
      </c>
      <c r="P8" s="19"/>
      <c r="Q8" s="20"/>
      <c r="R8" s="16" t="s">
        <v>25</v>
      </c>
      <c r="S8" s="16" t="s">
        <v>26</v>
      </c>
      <c r="T8" s="21" t="s">
        <v>27</v>
      </c>
      <c r="U8" s="22"/>
      <c r="V8" s="23"/>
      <c r="W8" s="24"/>
      <c r="X8" s="21" t="s">
        <v>28</v>
      </c>
      <c r="Y8" s="23"/>
      <c r="Z8" s="16" t="s">
        <v>29</v>
      </c>
      <c r="AA8" s="54"/>
    </row>
    <row r="9" ht="17.25" customHeight="1">
      <c r="A9" s="25"/>
      <c r="B9" s="26"/>
      <c r="C9" s="25"/>
      <c r="D9" s="25"/>
      <c r="E9" s="25"/>
      <c r="F9" s="25"/>
      <c r="G9" s="25"/>
      <c r="H9" s="25"/>
      <c r="I9" s="25"/>
      <c r="J9" s="25"/>
      <c r="K9" s="25"/>
      <c r="L9" s="25"/>
      <c r="M9" s="27" t="s">
        <v>30</v>
      </c>
      <c r="N9" s="28" t="s">
        <v>31</v>
      </c>
      <c r="O9" s="16" t="s">
        <v>32</v>
      </c>
      <c r="P9" s="29" t="s">
        <v>31</v>
      </c>
      <c r="Q9" s="30"/>
      <c r="R9" s="25"/>
      <c r="S9" s="25"/>
      <c r="T9" s="31"/>
      <c r="V9" s="32"/>
      <c r="W9" s="33"/>
      <c r="X9" s="34"/>
      <c r="Y9" s="35"/>
      <c r="Z9" s="25"/>
      <c r="AA9" s="54"/>
    </row>
    <row r="10" ht="17.25" customHeight="1">
      <c r="A10" s="25"/>
      <c r="B10" s="26"/>
      <c r="C10" s="25"/>
      <c r="D10" s="25"/>
      <c r="E10" s="25"/>
      <c r="F10" s="25"/>
      <c r="G10" s="25"/>
      <c r="H10" s="25"/>
      <c r="I10" s="25"/>
      <c r="J10" s="25"/>
      <c r="K10" s="25"/>
      <c r="L10" s="25"/>
      <c r="M10" s="27"/>
      <c r="N10" s="27"/>
      <c r="O10" s="25"/>
      <c r="P10" s="36" t="s">
        <v>33</v>
      </c>
      <c r="Q10" s="37" t="s">
        <v>34</v>
      </c>
      <c r="R10" s="25"/>
      <c r="S10" s="25"/>
      <c r="T10" s="34"/>
      <c r="U10" s="38"/>
      <c r="V10" s="35"/>
      <c r="W10" s="39"/>
      <c r="X10" s="16" t="s">
        <v>35</v>
      </c>
      <c r="Y10" s="36" t="s">
        <v>36</v>
      </c>
      <c r="Z10" s="25"/>
      <c r="AA10" s="54"/>
    </row>
    <row r="11" ht="17.25" customHeight="1">
      <c r="A11" s="25"/>
      <c r="B11" s="26"/>
      <c r="C11" s="25"/>
      <c r="D11" s="25"/>
      <c r="E11" s="25"/>
      <c r="F11" s="25"/>
      <c r="G11" s="25"/>
      <c r="H11" s="25"/>
      <c r="I11" s="25"/>
      <c r="J11" s="25"/>
      <c r="K11" s="25"/>
      <c r="L11" s="25"/>
      <c r="M11" s="27"/>
      <c r="N11" s="27"/>
      <c r="O11" s="25"/>
      <c r="P11" s="25"/>
      <c r="Q11" s="33"/>
      <c r="R11" s="25"/>
      <c r="S11" s="25"/>
      <c r="T11" s="40">
        <v>2020.0</v>
      </c>
      <c r="U11" s="41"/>
      <c r="V11" s="42"/>
      <c r="W11" s="40"/>
      <c r="X11" s="25"/>
      <c r="Y11" s="25"/>
      <c r="Z11" s="25"/>
      <c r="AA11" s="54"/>
    </row>
    <row r="12" ht="17.25" customHeight="1">
      <c r="A12" s="43"/>
      <c r="B12" s="44"/>
      <c r="C12" s="43"/>
      <c r="D12" s="43"/>
      <c r="E12" s="43"/>
      <c r="F12" s="43"/>
      <c r="G12" s="43"/>
      <c r="H12" s="43"/>
      <c r="I12" s="43"/>
      <c r="J12" s="43"/>
      <c r="K12" s="43"/>
      <c r="L12" s="43"/>
      <c r="M12" s="45"/>
      <c r="N12" s="45"/>
      <c r="O12" s="43"/>
      <c r="P12" s="43"/>
      <c r="Q12" s="39"/>
      <c r="R12" s="43"/>
      <c r="S12" s="43"/>
      <c r="T12" s="46" t="s">
        <v>37</v>
      </c>
      <c r="U12" s="47">
        <v>2021.0</v>
      </c>
      <c r="V12" s="48">
        <v>2022.0</v>
      </c>
      <c r="W12" s="46">
        <v>2023.0</v>
      </c>
      <c r="X12" s="43"/>
      <c r="Y12" s="43"/>
      <c r="Z12" s="43"/>
      <c r="AA12" s="54"/>
    </row>
    <row r="13" ht="163.5" customHeight="1">
      <c r="A13" s="55">
        <v>1.0</v>
      </c>
      <c r="B13" s="56" t="s">
        <v>184</v>
      </c>
      <c r="C13" s="56" t="s">
        <v>185</v>
      </c>
      <c r="D13" s="56" t="s">
        <v>235</v>
      </c>
      <c r="E13" s="56" t="s">
        <v>236</v>
      </c>
      <c r="F13" s="57" t="s">
        <v>237</v>
      </c>
      <c r="G13" s="50">
        <v>50778.0</v>
      </c>
      <c r="H13" s="49" t="s">
        <v>238</v>
      </c>
      <c r="I13" s="58" t="s">
        <v>239</v>
      </c>
      <c r="J13" s="58" t="s">
        <v>236</v>
      </c>
      <c r="K13" s="59" t="s">
        <v>240</v>
      </c>
      <c r="L13" s="59" t="s">
        <v>241</v>
      </c>
      <c r="M13" s="59" t="s">
        <v>242</v>
      </c>
      <c r="N13" s="60">
        <v>50000.0</v>
      </c>
      <c r="O13" s="60" t="s">
        <v>243</v>
      </c>
      <c r="P13" s="59"/>
      <c r="Q13" s="60"/>
      <c r="R13" s="59" t="s">
        <v>244</v>
      </c>
      <c r="S13" s="61">
        <v>47715.0</v>
      </c>
      <c r="T13" s="59">
        <v>50000.0</v>
      </c>
      <c r="U13" s="59">
        <v>50000.0</v>
      </c>
      <c r="V13" s="59">
        <v>50000.0</v>
      </c>
      <c r="W13" s="59"/>
      <c r="X13" s="59">
        <v>30847.0</v>
      </c>
      <c r="Y13" s="59" t="s">
        <v>245</v>
      </c>
      <c r="Z13" s="59" t="s">
        <v>246</v>
      </c>
      <c r="AA13" s="59" t="s">
        <v>246</v>
      </c>
    </row>
    <row r="14" ht="157.5" customHeight="1">
      <c r="A14" s="25"/>
      <c r="B14" s="25"/>
      <c r="C14" s="25"/>
      <c r="D14" s="25"/>
      <c r="E14" s="25"/>
      <c r="F14" s="25"/>
      <c r="G14" s="50">
        <v>21386.0</v>
      </c>
      <c r="H14" s="49" t="s">
        <v>247</v>
      </c>
      <c r="I14" s="58" t="s">
        <v>55</v>
      </c>
      <c r="J14" s="58" t="s">
        <v>236</v>
      </c>
      <c r="K14" s="59" t="s">
        <v>240</v>
      </c>
      <c r="L14" s="59" t="s">
        <v>241</v>
      </c>
      <c r="M14" s="59" t="s">
        <v>242</v>
      </c>
      <c r="N14" s="59">
        <v>17159.0</v>
      </c>
      <c r="O14" s="59" t="s">
        <v>243</v>
      </c>
      <c r="P14" s="59"/>
      <c r="Q14" s="59"/>
      <c r="R14" s="59" t="s">
        <v>248</v>
      </c>
      <c r="S14" s="61">
        <v>19508.0</v>
      </c>
      <c r="T14" s="59">
        <v>17159.0</v>
      </c>
      <c r="U14" s="59">
        <v>17159.0</v>
      </c>
      <c r="V14" s="59">
        <v>17159.0</v>
      </c>
      <c r="W14" s="59"/>
      <c r="X14" s="59">
        <v>10488.0</v>
      </c>
      <c r="Y14" s="62" t="s">
        <v>245</v>
      </c>
      <c r="Z14" s="59" t="s">
        <v>249</v>
      </c>
      <c r="AA14" s="59" t="s">
        <v>249</v>
      </c>
    </row>
    <row r="15" ht="103.5" customHeight="1">
      <c r="A15" s="25"/>
      <c r="B15" s="25"/>
      <c r="C15" s="25"/>
      <c r="D15" s="25"/>
      <c r="E15" s="25"/>
      <c r="F15" s="25"/>
      <c r="G15" s="50">
        <v>3849.0</v>
      </c>
      <c r="H15" s="49" t="s">
        <v>250</v>
      </c>
      <c r="I15" s="58" t="s">
        <v>58</v>
      </c>
      <c r="J15" s="58" t="s">
        <v>236</v>
      </c>
      <c r="K15" s="59" t="s">
        <v>240</v>
      </c>
      <c r="L15" s="59" t="s">
        <v>241</v>
      </c>
      <c r="M15" s="59" t="s">
        <v>242</v>
      </c>
      <c r="N15" s="59">
        <v>6153.0</v>
      </c>
      <c r="O15" s="59" t="s">
        <v>243</v>
      </c>
      <c r="P15" s="59"/>
      <c r="Q15" s="59"/>
      <c r="R15" s="59" t="s">
        <v>251</v>
      </c>
      <c r="S15" s="61">
        <v>3677.0</v>
      </c>
      <c r="T15" s="59">
        <v>6153.0</v>
      </c>
      <c r="U15" s="59">
        <v>6153.0</v>
      </c>
      <c r="V15" s="59">
        <v>6153.0</v>
      </c>
      <c r="W15" s="59"/>
      <c r="X15" s="59">
        <v>3702.0</v>
      </c>
      <c r="Y15" s="62" t="s">
        <v>245</v>
      </c>
      <c r="Z15" s="59" t="s">
        <v>252</v>
      </c>
      <c r="AA15" s="59" t="s">
        <v>252</v>
      </c>
    </row>
    <row r="16" ht="153.75" customHeight="1">
      <c r="A16" s="25"/>
      <c r="B16" s="25"/>
      <c r="C16" s="25"/>
      <c r="D16" s="25"/>
      <c r="E16" s="25"/>
      <c r="F16" s="25"/>
      <c r="G16" s="50">
        <v>5061.0</v>
      </c>
      <c r="H16" s="49" t="s">
        <v>253</v>
      </c>
      <c r="I16" s="58" t="s">
        <v>254</v>
      </c>
      <c r="J16" s="58" t="s">
        <v>236</v>
      </c>
      <c r="K16" s="59" t="s">
        <v>240</v>
      </c>
      <c r="L16" s="59" t="s">
        <v>241</v>
      </c>
      <c r="M16" s="59" t="s">
        <v>242</v>
      </c>
      <c r="N16" s="59">
        <v>5609.0</v>
      </c>
      <c r="O16" s="59" t="s">
        <v>243</v>
      </c>
      <c r="P16" s="59"/>
      <c r="Q16" s="59"/>
      <c r="R16" s="59" t="s">
        <v>255</v>
      </c>
      <c r="S16" s="61">
        <v>4895.0</v>
      </c>
      <c r="T16" s="59">
        <v>5609.0</v>
      </c>
      <c r="U16" s="59">
        <v>5609.0</v>
      </c>
      <c r="V16" s="59">
        <v>5609.0</v>
      </c>
      <c r="W16" s="59"/>
      <c r="X16" s="59">
        <v>3393.0</v>
      </c>
      <c r="Y16" s="62" t="s">
        <v>245</v>
      </c>
      <c r="Z16" s="59" t="s">
        <v>249</v>
      </c>
      <c r="AA16" s="59" t="s">
        <v>249</v>
      </c>
    </row>
    <row r="17" ht="122.25" customHeight="1">
      <c r="A17" s="25"/>
      <c r="B17" s="25"/>
      <c r="C17" s="25"/>
      <c r="D17" s="25"/>
      <c r="E17" s="25"/>
      <c r="F17" s="25"/>
      <c r="G17" s="50">
        <v>3395.0</v>
      </c>
      <c r="H17" s="49" t="s">
        <v>256</v>
      </c>
      <c r="I17" s="58" t="s">
        <v>257</v>
      </c>
      <c r="J17" s="58" t="s">
        <v>236</v>
      </c>
      <c r="K17" s="59" t="s">
        <v>240</v>
      </c>
      <c r="L17" s="59" t="s">
        <v>241</v>
      </c>
      <c r="M17" s="59" t="s">
        <v>242</v>
      </c>
      <c r="N17" s="59">
        <v>5315.0</v>
      </c>
      <c r="O17" s="59" t="s">
        <v>243</v>
      </c>
      <c r="P17" s="59"/>
      <c r="Q17" s="59"/>
      <c r="R17" s="59" t="s">
        <v>258</v>
      </c>
      <c r="S17" s="61">
        <v>3208.0</v>
      </c>
      <c r="T17" s="59">
        <v>5315.0</v>
      </c>
      <c r="U17" s="59">
        <v>5315.0</v>
      </c>
      <c r="V17" s="59">
        <v>5315.0</v>
      </c>
      <c r="W17" s="59"/>
      <c r="X17" s="59">
        <v>3393.0</v>
      </c>
      <c r="Y17" s="62" t="s">
        <v>245</v>
      </c>
      <c r="Z17" s="59" t="s">
        <v>249</v>
      </c>
      <c r="AA17" s="59" t="s">
        <v>249</v>
      </c>
    </row>
    <row r="18" ht="106.5" customHeight="1">
      <c r="A18" s="25"/>
      <c r="B18" s="25"/>
      <c r="C18" s="25"/>
      <c r="D18" s="25"/>
      <c r="E18" s="25"/>
      <c r="F18" s="25"/>
      <c r="G18" s="50">
        <v>8003.0</v>
      </c>
      <c r="H18" s="49" t="s">
        <v>259</v>
      </c>
      <c r="I18" s="58" t="s">
        <v>61</v>
      </c>
      <c r="J18" s="58" t="s">
        <v>236</v>
      </c>
      <c r="K18" s="59" t="s">
        <v>240</v>
      </c>
      <c r="L18" s="59" t="s">
        <v>241</v>
      </c>
      <c r="M18" s="59" t="s">
        <v>242</v>
      </c>
      <c r="N18" s="59">
        <v>7428.0</v>
      </c>
      <c r="O18" s="59" t="s">
        <v>243</v>
      </c>
      <c r="P18" s="59"/>
      <c r="Q18" s="59"/>
      <c r="R18" s="59" t="s">
        <v>260</v>
      </c>
      <c r="S18" s="61">
        <v>7755.0</v>
      </c>
      <c r="T18" s="59">
        <v>7428.0</v>
      </c>
      <c r="U18" s="59">
        <v>7428.0</v>
      </c>
      <c r="V18" s="59">
        <v>7428.0</v>
      </c>
      <c r="W18" s="59"/>
      <c r="X18" s="59">
        <v>4627.0</v>
      </c>
      <c r="Y18" s="62" t="s">
        <v>245</v>
      </c>
      <c r="Z18" s="59" t="s">
        <v>261</v>
      </c>
      <c r="AA18" s="59" t="s">
        <v>261</v>
      </c>
    </row>
    <row r="19" ht="132.0" customHeight="1">
      <c r="A19" s="25"/>
      <c r="B19" s="25"/>
      <c r="C19" s="25"/>
      <c r="D19" s="25"/>
      <c r="E19" s="25"/>
      <c r="F19" s="43"/>
      <c r="G19" s="50">
        <v>9084.0</v>
      </c>
      <c r="H19" s="49" t="s">
        <v>262</v>
      </c>
      <c r="I19" s="58" t="s">
        <v>263</v>
      </c>
      <c r="J19" s="58" t="s">
        <v>236</v>
      </c>
      <c r="K19" s="59" t="s">
        <v>240</v>
      </c>
      <c r="L19" s="59" t="s">
        <v>241</v>
      </c>
      <c r="M19" s="59" t="s">
        <v>242</v>
      </c>
      <c r="N19" s="59">
        <v>8336.0</v>
      </c>
      <c r="O19" s="59" t="s">
        <v>243</v>
      </c>
      <c r="P19" s="59"/>
      <c r="Q19" s="59"/>
      <c r="R19" s="59" t="s">
        <v>264</v>
      </c>
      <c r="S19" s="61">
        <v>8673.0</v>
      </c>
      <c r="T19" s="59">
        <v>8336.0</v>
      </c>
      <c r="U19" s="59">
        <v>8336.0</v>
      </c>
      <c r="V19" s="59">
        <v>8336.0</v>
      </c>
      <c r="W19" s="59"/>
      <c r="X19" s="59">
        <v>5244.0</v>
      </c>
      <c r="Y19" s="62" t="s">
        <v>245</v>
      </c>
      <c r="Z19" s="59" t="s">
        <v>249</v>
      </c>
      <c r="AA19" s="59" t="s">
        <v>249</v>
      </c>
    </row>
    <row r="20" ht="122.25" customHeight="1">
      <c r="A20" s="25"/>
      <c r="B20" s="25"/>
      <c r="C20" s="25"/>
      <c r="D20" s="25"/>
      <c r="E20" s="25"/>
      <c r="F20" s="57" t="s">
        <v>265</v>
      </c>
      <c r="G20" s="63">
        <v>46867.0</v>
      </c>
      <c r="H20" s="58" t="s">
        <v>266</v>
      </c>
      <c r="I20" s="58" t="s">
        <v>267</v>
      </c>
      <c r="J20" s="58" t="s">
        <v>236</v>
      </c>
      <c r="K20" s="59" t="s">
        <v>240</v>
      </c>
      <c r="L20" s="59" t="s">
        <v>241</v>
      </c>
      <c r="M20" s="59" t="s">
        <v>242</v>
      </c>
      <c r="N20" s="63">
        <v>18900.0</v>
      </c>
      <c r="O20" s="59" t="s">
        <v>243</v>
      </c>
      <c r="P20" s="63"/>
      <c r="Q20" s="63"/>
      <c r="R20" s="59" t="s">
        <v>268</v>
      </c>
      <c r="S20" s="61">
        <v>46867.0</v>
      </c>
      <c r="T20" s="59">
        <v>18900.0</v>
      </c>
      <c r="U20" s="59">
        <v>14516.0</v>
      </c>
      <c r="V20" s="59">
        <v>18900.0</v>
      </c>
      <c r="W20" s="59"/>
      <c r="X20" s="59">
        <v>36090.0</v>
      </c>
      <c r="Y20" s="59" t="s">
        <v>245</v>
      </c>
      <c r="Z20" s="59" t="s">
        <v>249</v>
      </c>
      <c r="AA20" s="59" t="s">
        <v>249</v>
      </c>
    </row>
    <row r="21" ht="148.5" customHeight="1">
      <c r="A21" s="25"/>
      <c r="B21" s="25"/>
      <c r="C21" s="25"/>
      <c r="D21" s="25"/>
      <c r="E21" s="25"/>
      <c r="F21" s="25"/>
      <c r="G21" s="63">
        <v>12012.0</v>
      </c>
      <c r="H21" s="58" t="s">
        <v>269</v>
      </c>
      <c r="I21" s="58" t="s">
        <v>55</v>
      </c>
      <c r="J21" s="58" t="s">
        <v>236</v>
      </c>
      <c r="K21" s="59" t="s">
        <v>240</v>
      </c>
      <c r="L21" s="59" t="s">
        <v>241</v>
      </c>
      <c r="M21" s="59" t="s">
        <v>242</v>
      </c>
      <c r="N21" s="63">
        <v>4843.0</v>
      </c>
      <c r="O21" s="59" t="s">
        <v>243</v>
      </c>
      <c r="P21" s="63"/>
      <c r="Q21" s="63"/>
      <c r="R21" s="59" t="s">
        <v>270</v>
      </c>
      <c r="S21" s="61">
        <v>12012.0</v>
      </c>
      <c r="T21" s="59">
        <v>4843.0</v>
      </c>
      <c r="U21" s="59">
        <v>3720.0</v>
      </c>
      <c r="V21" s="59">
        <v>4843.0</v>
      </c>
      <c r="W21" s="59"/>
      <c r="X21" s="59">
        <v>9383.0</v>
      </c>
      <c r="Y21" s="62" t="s">
        <v>245</v>
      </c>
      <c r="Z21" s="59" t="s">
        <v>271</v>
      </c>
      <c r="AA21" s="59" t="s">
        <v>271</v>
      </c>
    </row>
    <row r="22" ht="126.0" customHeight="1">
      <c r="A22" s="25"/>
      <c r="B22" s="25"/>
      <c r="C22" s="25"/>
      <c r="D22" s="25"/>
      <c r="E22" s="25"/>
      <c r="F22" s="25"/>
      <c r="G22" s="63">
        <v>5586.0</v>
      </c>
      <c r="H22" s="58" t="s">
        <v>272</v>
      </c>
      <c r="I22" s="58" t="s">
        <v>58</v>
      </c>
      <c r="J22" s="58" t="s">
        <v>236</v>
      </c>
      <c r="K22" s="59" t="s">
        <v>240</v>
      </c>
      <c r="L22" s="59" t="s">
        <v>241</v>
      </c>
      <c r="M22" s="59" t="s">
        <v>242</v>
      </c>
      <c r="N22" s="63">
        <v>2253.0</v>
      </c>
      <c r="O22" s="59" t="s">
        <v>243</v>
      </c>
      <c r="P22" s="63"/>
      <c r="Q22" s="63"/>
      <c r="R22" s="59" t="s">
        <v>273</v>
      </c>
      <c r="S22" s="61">
        <v>5586.0</v>
      </c>
      <c r="T22" s="59">
        <v>2253.0</v>
      </c>
      <c r="U22" s="59">
        <v>1730.0</v>
      </c>
      <c r="V22" s="59">
        <v>2253.0</v>
      </c>
      <c r="W22" s="59"/>
      <c r="X22" s="59">
        <v>4331.0</v>
      </c>
      <c r="Y22" s="62" t="s">
        <v>245</v>
      </c>
      <c r="Z22" s="59" t="s">
        <v>249</v>
      </c>
      <c r="AA22" s="59" t="s">
        <v>249</v>
      </c>
    </row>
    <row r="23" ht="150.0" customHeight="1">
      <c r="A23" s="25"/>
      <c r="B23" s="25"/>
      <c r="C23" s="25"/>
      <c r="D23" s="25"/>
      <c r="E23" s="25"/>
      <c r="F23" s="25"/>
      <c r="G23" s="63">
        <v>5640.0</v>
      </c>
      <c r="H23" s="58" t="s">
        <v>274</v>
      </c>
      <c r="I23" s="58" t="s">
        <v>254</v>
      </c>
      <c r="J23" s="58" t="s">
        <v>236</v>
      </c>
      <c r="K23" s="59" t="s">
        <v>240</v>
      </c>
      <c r="L23" s="59" t="s">
        <v>241</v>
      </c>
      <c r="M23" s="59" t="s">
        <v>242</v>
      </c>
      <c r="N23" s="63">
        <v>2275.0</v>
      </c>
      <c r="O23" s="59" t="s">
        <v>243</v>
      </c>
      <c r="P23" s="63"/>
      <c r="Q23" s="63"/>
      <c r="R23" s="59" t="s">
        <v>275</v>
      </c>
      <c r="S23" s="61">
        <v>5640.0</v>
      </c>
      <c r="T23" s="59">
        <v>2275.0</v>
      </c>
      <c r="U23" s="59">
        <v>1745.0</v>
      </c>
      <c r="V23" s="59">
        <v>2275.0</v>
      </c>
      <c r="W23" s="59"/>
      <c r="X23" s="59">
        <v>4331.0</v>
      </c>
      <c r="Y23" s="62" t="s">
        <v>245</v>
      </c>
      <c r="Z23" s="59" t="s">
        <v>249</v>
      </c>
      <c r="AA23" s="59" t="s">
        <v>249</v>
      </c>
    </row>
    <row r="24" ht="147.75" customHeight="1">
      <c r="A24" s="25"/>
      <c r="B24" s="25"/>
      <c r="C24" s="25"/>
      <c r="D24" s="25"/>
      <c r="E24" s="25"/>
      <c r="F24" s="25"/>
      <c r="G24" s="63">
        <v>6960.0</v>
      </c>
      <c r="H24" s="58" t="s">
        <v>276</v>
      </c>
      <c r="I24" s="58" t="s">
        <v>257</v>
      </c>
      <c r="J24" s="58" t="s">
        <v>236</v>
      </c>
      <c r="K24" s="59" t="s">
        <v>240</v>
      </c>
      <c r="L24" s="59" t="s">
        <v>241</v>
      </c>
      <c r="M24" s="59" t="s">
        <v>242</v>
      </c>
      <c r="N24" s="63">
        <v>2807.0</v>
      </c>
      <c r="O24" s="59" t="s">
        <v>243</v>
      </c>
      <c r="P24" s="63"/>
      <c r="Q24" s="63"/>
      <c r="R24" s="59" t="s">
        <v>277</v>
      </c>
      <c r="S24" s="61">
        <v>6960.0</v>
      </c>
      <c r="T24" s="59">
        <v>2807.0</v>
      </c>
      <c r="U24" s="59">
        <v>2156.0</v>
      </c>
      <c r="V24" s="59">
        <v>2807.0</v>
      </c>
      <c r="W24" s="59"/>
      <c r="X24" s="59">
        <v>5414.0</v>
      </c>
      <c r="Y24" s="62" t="s">
        <v>245</v>
      </c>
      <c r="Z24" s="59" t="s">
        <v>249</v>
      </c>
      <c r="AA24" s="59" t="s">
        <v>249</v>
      </c>
    </row>
    <row r="25" ht="138.0" customHeight="1">
      <c r="A25" s="25"/>
      <c r="B25" s="25"/>
      <c r="C25" s="25"/>
      <c r="D25" s="25"/>
      <c r="E25" s="25"/>
      <c r="F25" s="25"/>
      <c r="G25" s="63">
        <v>8487.0</v>
      </c>
      <c r="H25" s="58" t="s">
        <v>278</v>
      </c>
      <c r="I25" s="58" t="s">
        <v>61</v>
      </c>
      <c r="J25" s="58" t="s">
        <v>236</v>
      </c>
      <c r="K25" s="59" t="s">
        <v>240</v>
      </c>
      <c r="L25" s="59" t="s">
        <v>241</v>
      </c>
      <c r="M25" s="59" t="s">
        <v>279</v>
      </c>
      <c r="N25" s="63">
        <v>3423.0</v>
      </c>
      <c r="O25" s="59" t="s">
        <v>243</v>
      </c>
      <c r="P25" s="63"/>
      <c r="Q25" s="63"/>
      <c r="R25" s="59" t="s">
        <v>280</v>
      </c>
      <c r="S25" s="61">
        <v>8487.0</v>
      </c>
      <c r="T25" s="59">
        <v>3423.0</v>
      </c>
      <c r="U25" s="59">
        <v>2629.0</v>
      </c>
      <c r="V25" s="59">
        <v>3423.0</v>
      </c>
      <c r="W25" s="59"/>
      <c r="X25" s="59">
        <v>6496.0</v>
      </c>
      <c r="Y25" s="62" t="s">
        <v>245</v>
      </c>
      <c r="Z25" s="59" t="s">
        <v>249</v>
      </c>
      <c r="AA25" s="59" t="s">
        <v>249</v>
      </c>
    </row>
    <row r="26" ht="134.25" customHeight="1">
      <c r="A26" s="43"/>
      <c r="B26" s="25"/>
      <c r="C26" s="25"/>
      <c r="D26" s="43"/>
      <c r="E26" s="43"/>
      <c r="F26" s="43"/>
      <c r="G26" s="63">
        <v>8182.0</v>
      </c>
      <c r="H26" s="58" t="s">
        <v>281</v>
      </c>
      <c r="I26" s="58" t="s">
        <v>263</v>
      </c>
      <c r="J26" s="58" t="s">
        <v>236</v>
      </c>
      <c r="K26" s="59" t="s">
        <v>240</v>
      </c>
      <c r="L26" s="59" t="s">
        <v>241</v>
      </c>
      <c r="M26" s="59" t="s">
        <v>279</v>
      </c>
      <c r="N26" s="63">
        <v>3299.0</v>
      </c>
      <c r="O26" s="59" t="s">
        <v>243</v>
      </c>
      <c r="P26" s="63"/>
      <c r="Q26" s="63"/>
      <c r="R26" s="59" t="s">
        <v>282</v>
      </c>
      <c r="S26" s="61">
        <v>8182.0</v>
      </c>
      <c r="T26" s="59">
        <v>3299.0</v>
      </c>
      <c r="U26" s="59">
        <v>2534.0</v>
      </c>
      <c r="V26" s="59">
        <v>3299.0</v>
      </c>
      <c r="W26" s="59"/>
      <c r="X26" s="59">
        <v>6135.0</v>
      </c>
      <c r="Y26" s="62" t="s">
        <v>245</v>
      </c>
      <c r="Z26" s="59" t="s">
        <v>249</v>
      </c>
      <c r="AA26" s="59" t="s">
        <v>249</v>
      </c>
    </row>
    <row r="27" ht="133.5" customHeight="1">
      <c r="A27" s="56">
        <v>4.0</v>
      </c>
      <c r="B27" s="25"/>
      <c r="C27" s="25"/>
      <c r="D27" s="56" t="s">
        <v>283</v>
      </c>
      <c r="E27" s="56" t="s">
        <v>284</v>
      </c>
      <c r="F27" s="57" t="s">
        <v>285</v>
      </c>
      <c r="G27" s="63">
        <v>180282.0</v>
      </c>
      <c r="H27" s="58" t="s">
        <v>286</v>
      </c>
      <c r="I27" s="58" t="s">
        <v>267</v>
      </c>
      <c r="J27" s="56" t="s">
        <v>284</v>
      </c>
      <c r="K27" s="59" t="s">
        <v>240</v>
      </c>
      <c r="L27" s="59" t="s">
        <v>241</v>
      </c>
      <c r="M27" s="59" t="s">
        <v>279</v>
      </c>
      <c r="N27" s="63">
        <v>184000.0</v>
      </c>
      <c r="O27" s="63" t="s">
        <v>287</v>
      </c>
      <c r="P27" s="64">
        <f t="shared" ref="P27:Q27" si="1">SUM(P28:P33)</f>
        <v>83932.0677</v>
      </c>
      <c r="Q27" s="64">
        <f t="shared" si="1"/>
        <v>100067.9323</v>
      </c>
      <c r="R27" s="59" t="s">
        <v>285</v>
      </c>
      <c r="S27" s="61">
        <v>180282.0</v>
      </c>
      <c r="T27" s="59">
        <v>184000.0</v>
      </c>
      <c r="U27" s="59">
        <v>184000.0</v>
      </c>
      <c r="V27" s="59">
        <v>184000.0</v>
      </c>
      <c r="W27" s="59"/>
      <c r="X27" s="59">
        <v>71046.0</v>
      </c>
      <c r="Y27" s="59" t="s">
        <v>288</v>
      </c>
      <c r="Z27" s="59" t="s">
        <v>249</v>
      </c>
      <c r="AA27" s="59" t="s">
        <v>249</v>
      </c>
    </row>
    <row r="28" ht="147.75" customHeight="1">
      <c r="A28" s="25"/>
      <c r="B28" s="25"/>
      <c r="C28" s="25"/>
      <c r="D28" s="25"/>
      <c r="E28" s="25"/>
      <c r="F28" s="25"/>
      <c r="G28" s="63">
        <v>80041.0</v>
      </c>
      <c r="H28" s="58" t="s">
        <v>289</v>
      </c>
      <c r="I28" s="58" t="s">
        <v>55</v>
      </c>
      <c r="J28" s="25"/>
      <c r="K28" s="59" t="s">
        <v>240</v>
      </c>
      <c r="L28" s="59" t="s">
        <v>241</v>
      </c>
      <c r="M28" s="59" t="s">
        <v>279</v>
      </c>
      <c r="N28" s="63">
        <v>82065.0</v>
      </c>
      <c r="O28" s="63" t="s">
        <v>287</v>
      </c>
      <c r="P28" s="64">
        <f>N28*45.95%</f>
        <v>37708.8675</v>
      </c>
      <c r="Q28" s="64">
        <f>N28*54.05%</f>
        <v>44356.1325</v>
      </c>
      <c r="R28" s="59" t="s">
        <v>290</v>
      </c>
      <c r="S28" s="61">
        <v>80041.0</v>
      </c>
      <c r="T28" s="59">
        <v>82065.0</v>
      </c>
      <c r="U28" s="59">
        <v>82065.0</v>
      </c>
      <c r="V28" s="59">
        <v>82065.0</v>
      </c>
      <c r="W28" s="59"/>
      <c r="X28" s="59">
        <v>31970.7</v>
      </c>
      <c r="Y28" s="59" t="s">
        <v>288</v>
      </c>
      <c r="Z28" s="59" t="s">
        <v>249</v>
      </c>
      <c r="AA28" s="59" t="s">
        <v>249</v>
      </c>
    </row>
    <row r="29" ht="151.5" customHeight="1">
      <c r="A29" s="25"/>
      <c r="B29" s="25"/>
      <c r="C29" s="25"/>
      <c r="D29" s="25"/>
      <c r="E29" s="25"/>
      <c r="F29" s="25"/>
      <c r="G29" s="63">
        <v>19343.0</v>
      </c>
      <c r="H29" s="58" t="s">
        <v>291</v>
      </c>
      <c r="I29" s="58" t="s">
        <v>58</v>
      </c>
      <c r="J29" s="25"/>
      <c r="K29" s="59" t="s">
        <v>240</v>
      </c>
      <c r="L29" s="59" t="s">
        <v>241</v>
      </c>
      <c r="M29" s="59" t="s">
        <v>279</v>
      </c>
      <c r="N29" s="63">
        <v>19823.0</v>
      </c>
      <c r="O29" s="63" t="s">
        <v>287</v>
      </c>
      <c r="P29" s="64">
        <f>N29*44.6%</f>
        <v>8841.058</v>
      </c>
      <c r="Q29" s="64">
        <f>N29*55.4%</f>
        <v>10981.942</v>
      </c>
      <c r="R29" s="59" t="s">
        <v>292</v>
      </c>
      <c r="S29" s="61">
        <v>19343.0</v>
      </c>
      <c r="T29" s="59">
        <v>19823.0</v>
      </c>
      <c r="U29" s="59">
        <v>19823.0</v>
      </c>
      <c r="V29" s="59">
        <v>19823.0</v>
      </c>
      <c r="W29" s="59"/>
      <c r="X29" s="59">
        <v>7815.06</v>
      </c>
      <c r="Y29" s="59" t="s">
        <v>288</v>
      </c>
      <c r="Z29" s="59" t="s">
        <v>249</v>
      </c>
      <c r="AA29" s="59" t="s">
        <v>249</v>
      </c>
    </row>
    <row r="30" ht="133.5" customHeight="1">
      <c r="A30" s="25"/>
      <c r="B30" s="25"/>
      <c r="C30" s="25"/>
      <c r="D30" s="25"/>
      <c r="E30" s="25"/>
      <c r="F30" s="25"/>
      <c r="G30" s="63">
        <v>14498.0</v>
      </c>
      <c r="H30" s="58" t="s">
        <v>293</v>
      </c>
      <c r="I30" s="58" t="s">
        <v>254</v>
      </c>
      <c r="J30" s="25"/>
      <c r="K30" s="59" t="s">
        <v>240</v>
      </c>
      <c r="L30" s="59" t="s">
        <v>241</v>
      </c>
      <c r="M30" s="59" t="s">
        <v>279</v>
      </c>
      <c r="N30" s="63">
        <v>14857.0</v>
      </c>
      <c r="O30" s="63" t="s">
        <v>287</v>
      </c>
      <c r="P30" s="64">
        <f>N30*44.8%</f>
        <v>6655.936</v>
      </c>
      <c r="Q30" s="64">
        <f>N30*55.2%</f>
        <v>8201.064</v>
      </c>
      <c r="R30" s="59" t="s">
        <v>294</v>
      </c>
      <c r="S30" s="61">
        <v>14498.0</v>
      </c>
      <c r="T30" s="59">
        <v>14857.0</v>
      </c>
      <c r="U30" s="59">
        <v>14857.0</v>
      </c>
      <c r="V30" s="59">
        <v>14857.0</v>
      </c>
      <c r="W30" s="59"/>
      <c r="X30" s="59">
        <v>5683.68</v>
      </c>
      <c r="Y30" s="59" t="s">
        <v>288</v>
      </c>
      <c r="Z30" s="59" t="s">
        <v>249</v>
      </c>
      <c r="AA30" s="59" t="s">
        <v>249</v>
      </c>
    </row>
    <row r="31" ht="121.5" customHeight="1">
      <c r="A31" s="25"/>
      <c r="B31" s="25"/>
      <c r="C31" s="25"/>
      <c r="D31" s="25"/>
      <c r="E31" s="25"/>
      <c r="F31" s="25"/>
      <c r="G31" s="63">
        <v>18828.0</v>
      </c>
      <c r="H31" s="58" t="s">
        <v>295</v>
      </c>
      <c r="I31" s="58" t="s">
        <v>257</v>
      </c>
      <c r="J31" s="25"/>
      <c r="K31" s="59" t="s">
        <v>240</v>
      </c>
      <c r="L31" s="59" t="s">
        <v>241</v>
      </c>
      <c r="M31" s="59" t="s">
        <v>279</v>
      </c>
      <c r="N31" s="63">
        <v>19255.0</v>
      </c>
      <c r="O31" s="63" t="s">
        <v>287</v>
      </c>
      <c r="P31" s="64">
        <f>N31*44.5%</f>
        <v>8568.475</v>
      </c>
      <c r="Q31" s="64">
        <f>N31*55.5%</f>
        <v>10686.525</v>
      </c>
      <c r="R31" s="59" t="s">
        <v>296</v>
      </c>
      <c r="S31" s="61">
        <v>18828.0</v>
      </c>
      <c r="T31" s="59">
        <v>19255.0</v>
      </c>
      <c r="U31" s="59">
        <v>19255.0</v>
      </c>
      <c r="V31" s="59">
        <v>19255.0</v>
      </c>
      <c r="W31" s="59"/>
      <c r="X31" s="59">
        <v>7104.6</v>
      </c>
      <c r="Y31" s="59" t="s">
        <v>288</v>
      </c>
      <c r="Z31" s="59" t="s">
        <v>249</v>
      </c>
      <c r="AA31" s="59" t="s">
        <v>249</v>
      </c>
    </row>
    <row r="32" ht="134.25" customHeight="1">
      <c r="A32" s="25"/>
      <c r="B32" s="25"/>
      <c r="C32" s="25"/>
      <c r="D32" s="25"/>
      <c r="E32" s="25"/>
      <c r="F32" s="25"/>
      <c r="G32" s="63">
        <v>26705.0</v>
      </c>
      <c r="H32" s="58" t="s">
        <v>297</v>
      </c>
      <c r="I32" s="58" t="s">
        <v>61</v>
      </c>
      <c r="J32" s="25"/>
      <c r="K32" s="59" t="s">
        <v>240</v>
      </c>
      <c r="L32" s="59" t="s">
        <v>241</v>
      </c>
      <c r="M32" s="59" t="s">
        <v>279</v>
      </c>
      <c r="N32" s="63">
        <v>26616.0</v>
      </c>
      <c r="O32" s="63" t="s">
        <v>287</v>
      </c>
      <c r="P32" s="64">
        <f>N32*46.75%</f>
        <v>12442.98</v>
      </c>
      <c r="Q32" s="64">
        <f>N32*53.25%</f>
        <v>14173.02</v>
      </c>
      <c r="R32" s="59" t="s">
        <v>298</v>
      </c>
      <c r="S32" s="61">
        <v>26705.0</v>
      </c>
      <c r="T32" s="59">
        <v>26616.0</v>
      </c>
      <c r="U32" s="59">
        <v>26616.0</v>
      </c>
      <c r="V32" s="59">
        <v>26616.0</v>
      </c>
      <c r="W32" s="59"/>
      <c r="X32" s="59">
        <v>9946.44</v>
      </c>
      <c r="Y32" s="59" t="s">
        <v>288</v>
      </c>
      <c r="Z32" s="59" t="s">
        <v>249</v>
      </c>
      <c r="AA32" s="59" t="s">
        <v>249</v>
      </c>
    </row>
    <row r="33" ht="149.25" customHeight="1">
      <c r="A33" s="25"/>
      <c r="B33" s="25"/>
      <c r="C33" s="25"/>
      <c r="D33" s="25"/>
      <c r="E33" s="25"/>
      <c r="F33" s="43"/>
      <c r="G33" s="63">
        <v>20867.0</v>
      </c>
      <c r="H33" s="58" t="s">
        <v>299</v>
      </c>
      <c r="I33" s="58" t="s">
        <v>263</v>
      </c>
      <c r="J33" s="25"/>
      <c r="K33" s="59" t="s">
        <v>240</v>
      </c>
      <c r="L33" s="59" t="s">
        <v>241</v>
      </c>
      <c r="M33" s="59" t="s">
        <v>279</v>
      </c>
      <c r="N33" s="63">
        <v>21384.0</v>
      </c>
      <c r="O33" s="63" t="s">
        <v>287</v>
      </c>
      <c r="P33" s="64">
        <f>N33*45.43%</f>
        <v>9714.7512</v>
      </c>
      <c r="Q33" s="64">
        <f>N33*54.57%</f>
        <v>11669.2488</v>
      </c>
      <c r="R33" s="59" t="s">
        <v>300</v>
      </c>
      <c r="S33" s="61">
        <v>20867.0</v>
      </c>
      <c r="T33" s="59">
        <v>21384.0</v>
      </c>
      <c r="U33" s="59">
        <v>21384.0</v>
      </c>
      <c r="V33" s="59">
        <v>21384.0</v>
      </c>
      <c r="W33" s="59"/>
      <c r="X33" s="59">
        <v>8525.52</v>
      </c>
      <c r="Y33" s="59" t="s">
        <v>288</v>
      </c>
      <c r="Z33" s="59" t="s">
        <v>249</v>
      </c>
      <c r="AA33" s="59" t="s">
        <v>249</v>
      </c>
    </row>
    <row r="34" ht="151.5" customHeight="1">
      <c r="A34" s="43"/>
      <c r="B34" s="25"/>
      <c r="C34" s="25"/>
      <c r="D34" s="43"/>
      <c r="E34" s="43"/>
      <c r="F34" s="65" t="s">
        <v>301</v>
      </c>
      <c r="G34" s="63" t="s">
        <v>138</v>
      </c>
      <c r="H34" s="58" t="s">
        <v>302</v>
      </c>
      <c r="I34" s="58" t="s">
        <v>267</v>
      </c>
      <c r="J34" s="43"/>
      <c r="K34" s="59" t="s">
        <v>240</v>
      </c>
      <c r="L34" s="59" t="s">
        <v>241</v>
      </c>
      <c r="M34" s="59" t="s">
        <v>279</v>
      </c>
      <c r="N34" s="66">
        <v>0.78</v>
      </c>
      <c r="O34" s="63" t="s">
        <v>287</v>
      </c>
      <c r="P34" s="63" t="s">
        <v>138</v>
      </c>
      <c r="Q34" s="63" t="s">
        <v>138</v>
      </c>
      <c r="R34" s="59" t="s">
        <v>301</v>
      </c>
      <c r="S34" s="61" t="s">
        <v>138</v>
      </c>
      <c r="T34" s="59">
        <v>78.0</v>
      </c>
      <c r="U34" s="59">
        <v>79.0</v>
      </c>
      <c r="V34" s="59">
        <v>80.0</v>
      </c>
      <c r="W34" s="59"/>
      <c r="X34" s="59">
        <v>0.0</v>
      </c>
      <c r="Y34" s="59"/>
      <c r="Z34" s="59" t="s">
        <v>249</v>
      </c>
      <c r="AA34" s="59" t="s">
        <v>249</v>
      </c>
    </row>
    <row r="35" ht="125.25" customHeight="1">
      <c r="A35" s="56" t="s">
        <v>303</v>
      </c>
      <c r="B35" s="25"/>
      <c r="C35" s="25"/>
      <c r="D35" s="57" t="s">
        <v>304</v>
      </c>
      <c r="E35" s="57" t="s">
        <v>305</v>
      </c>
      <c r="F35" s="57" t="s">
        <v>306</v>
      </c>
      <c r="G35" s="50">
        <v>24244.0</v>
      </c>
      <c r="H35" s="49" t="s">
        <v>307</v>
      </c>
      <c r="I35" s="58" t="s">
        <v>267</v>
      </c>
      <c r="J35" s="58" t="s">
        <v>305</v>
      </c>
      <c r="K35" s="59" t="s">
        <v>240</v>
      </c>
      <c r="L35" s="59" t="s">
        <v>241</v>
      </c>
      <c r="M35" s="59" t="s">
        <v>308</v>
      </c>
      <c r="N35" s="63">
        <v>28744.0</v>
      </c>
      <c r="O35" s="63" t="s">
        <v>309</v>
      </c>
      <c r="P35" s="64">
        <f t="shared" ref="P35:Q35" si="2">SUM(P36:P41)</f>
        <v>14911.107</v>
      </c>
      <c r="Q35" s="64">
        <f t="shared" si="2"/>
        <v>13831.3325</v>
      </c>
      <c r="R35" s="59" t="s">
        <v>306</v>
      </c>
      <c r="S35" s="61">
        <v>24244.0</v>
      </c>
      <c r="T35" s="59">
        <v>28744.0</v>
      </c>
      <c r="U35" s="59">
        <v>31744.0</v>
      </c>
      <c r="V35" s="59">
        <v>34244.0</v>
      </c>
      <c r="W35" s="59"/>
      <c r="X35" s="59">
        <v>33130.0</v>
      </c>
      <c r="Y35" s="59" t="s">
        <v>310</v>
      </c>
      <c r="Z35" s="59" t="s">
        <v>249</v>
      </c>
      <c r="AA35" s="59" t="s">
        <v>249</v>
      </c>
    </row>
    <row r="36" ht="147.75" customHeight="1">
      <c r="A36" s="25"/>
      <c r="B36" s="25"/>
      <c r="C36" s="25"/>
      <c r="D36" s="25"/>
      <c r="E36" s="25"/>
      <c r="F36" s="25"/>
      <c r="G36" s="50">
        <v>15198.0</v>
      </c>
      <c r="H36" s="49" t="s">
        <v>311</v>
      </c>
      <c r="I36" s="58" t="s">
        <v>55</v>
      </c>
      <c r="J36" s="58" t="s">
        <v>305</v>
      </c>
      <c r="K36" s="59" t="s">
        <v>240</v>
      </c>
      <c r="L36" s="59" t="s">
        <v>241</v>
      </c>
      <c r="M36" s="59" t="s">
        <v>308</v>
      </c>
      <c r="N36" s="63">
        <v>18033.0</v>
      </c>
      <c r="O36" s="63" t="s">
        <v>309</v>
      </c>
      <c r="P36" s="64">
        <f>N36*51.85%</f>
        <v>9350.1105</v>
      </c>
      <c r="Q36" s="64">
        <f>N36*48.14%</f>
        <v>8681.0862</v>
      </c>
      <c r="R36" s="59" t="s">
        <v>312</v>
      </c>
      <c r="S36" s="61">
        <v>15198.0</v>
      </c>
      <c r="T36" s="59">
        <v>18033.0</v>
      </c>
      <c r="U36" s="59">
        <v>19923.0</v>
      </c>
      <c r="V36" s="59">
        <v>21498.0</v>
      </c>
      <c r="W36" s="59"/>
      <c r="X36" s="59">
        <v>20872.0</v>
      </c>
      <c r="Y36" s="62" t="s">
        <v>310</v>
      </c>
      <c r="Z36" s="59" t="s">
        <v>249</v>
      </c>
      <c r="AA36" s="59" t="s">
        <v>249</v>
      </c>
    </row>
    <row r="37" ht="102.0" customHeight="1">
      <c r="A37" s="25"/>
      <c r="B37" s="25"/>
      <c r="C37" s="25"/>
      <c r="D37" s="25"/>
      <c r="E37" s="25"/>
      <c r="F37" s="25"/>
      <c r="G37" s="50">
        <v>2878.0</v>
      </c>
      <c r="H37" s="49" t="s">
        <v>313</v>
      </c>
      <c r="I37" s="58" t="s">
        <v>58</v>
      </c>
      <c r="J37" s="58" t="s">
        <v>305</v>
      </c>
      <c r="K37" s="59" t="s">
        <v>240</v>
      </c>
      <c r="L37" s="59" t="s">
        <v>241</v>
      </c>
      <c r="M37" s="59" t="s">
        <v>308</v>
      </c>
      <c r="N37" s="63">
        <v>3418.0</v>
      </c>
      <c r="O37" s="63" t="s">
        <v>309</v>
      </c>
      <c r="P37" s="64">
        <f>N37*52.26%</f>
        <v>1786.2468</v>
      </c>
      <c r="Q37" s="64">
        <f>N37*47.74%</f>
        <v>1631.7532</v>
      </c>
      <c r="R37" s="59" t="s">
        <v>314</v>
      </c>
      <c r="S37" s="61">
        <v>2878.0</v>
      </c>
      <c r="T37" s="59">
        <v>3418.0</v>
      </c>
      <c r="U37" s="59">
        <v>3778.0</v>
      </c>
      <c r="V37" s="59">
        <v>4078.0</v>
      </c>
      <c r="W37" s="59"/>
      <c r="X37" s="59">
        <v>3976.0</v>
      </c>
      <c r="Y37" s="62" t="s">
        <v>310</v>
      </c>
      <c r="Z37" s="59" t="s">
        <v>249</v>
      </c>
      <c r="AA37" s="59" t="s">
        <v>249</v>
      </c>
    </row>
    <row r="38" ht="171.75" customHeight="1">
      <c r="A38" s="25"/>
      <c r="B38" s="25"/>
      <c r="C38" s="25"/>
      <c r="D38" s="25"/>
      <c r="E38" s="25"/>
      <c r="F38" s="25"/>
      <c r="G38" s="50">
        <v>1439.0</v>
      </c>
      <c r="H38" s="49" t="s">
        <v>315</v>
      </c>
      <c r="I38" s="58" t="s">
        <v>61</v>
      </c>
      <c r="J38" s="58" t="s">
        <v>305</v>
      </c>
      <c r="K38" s="59" t="s">
        <v>240</v>
      </c>
      <c r="L38" s="59" t="s">
        <v>241</v>
      </c>
      <c r="M38" s="59" t="s">
        <v>308</v>
      </c>
      <c r="N38" s="63">
        <v>1709.0</v>
      </c>
      <c r="O38" s="63" t="s">
        <v>309</v>
      </c>
      <c r="P38" s="64">
        <f>N38*50.05%</f>
        <v>855.3545</v>
      </c>
      <c r="Q38" s="64">
        <f>N38*49.95%</f>
        <v>853.6455</v>
      </c>
      <c r="R38" s="59" t="s">
        <v>316</v>
      </c>
      <c r="S38" s="61">
        <v>1439.0</v>
      </c>
      <c r="T38" s="59">
        <v>1709.0</v>
      </c>
      <c r="U38" s="59">
        <v>1889.0</v>
      </c>
      <c r="V38" s="59">
        <v>2039.0</v>
      </c>
      <c r="W38" s="59"/>
      <c r="X38" s="59">
        <v>1988.0</v>
      </c>
      <c r="Y38" s="62" t="s">
        <v>310</v>
      </c>
      <c r="Z38" s="59" t="s">
        <v>249</v>
      </c>
      <c r="AA38" s="59" t="s">
        <v>249</v>
      </c>
    </row>
    <row r="39" ht="124.5" customHeight="1">
      <c r="A39" s="25"/>
      <c r="B39" s="25"/>
      <c r="C39" s="25"/>
      <c r="D39" s="25"/>
      <c r="E39" s="25"/>
      <c r="F39" s="25"/>
      <c r="G39" s="50">
        <v>1883.0</v>
      </c>
      <c r="H39" s="49" t="s">
        <v>317</v>
      </c>
      <c r="I39" s="58" t="s">
        <v>254</v>
      </c>
      <c r="J39" s="58" t="s">
        <v>305</v>
      </c>
      <c r="K39" s="59" t="s">
        <v>240</v>
      </c>
      <c r="L39" s="59" t="s">
        <v>241</v>
      </c>
      <c r="M39" s="59" t="s">
        <v>308</v>
      </c>
      <c r="N39" s="63">
        <v>2243.0</v>
      </c>
      <c r="O39" s="63" t="s">
        <v>309</v>
      </c>
      <c r="P39" s="64">
        <f>N39*53.2%</f>
        <v>1193.276</v>
      </c>
      <c r="Q39" s="64">
        <f>N39*46.8%</f>
        <v>1049.724</v>
      </c>
      <c r="R39" s="59" t="s">
        <v>318</v>
      </c>
      <c r="S39" s="61">
        <v>1883.0</v>
      </c>
      <c r="T39" s="59">
        <v>2243.0</v>
      </c>
      <c r="U39" s="59">
        <v>2483.0</v>
      </c>
      <c r="V39" s="59">
        <v>2683.0</v>
      </c>
      <c r="W39" s="59"/>
      <c r="X39" s="59">
        <v>2319.0</v>
      </c>
      <c r="Y39" s="62" t="s">
        <v>310</v>
      </c>
      <c r="Z39" s="59" t="s">
        <v>249</v>
      </c>
      <c r="AA39" s="59" t="s">
        <v>249</v>
      </c>
    </row>
    <row r="40" ht="120.75" customHeight="1">
      <c r="A40" s="25"/>
      <c r="B40" s="25"/>
      <c r="C40" s="25"/>
      <c r="D40" s="25"/>
      <c r="E40" s="25"/>
      <c r="F40" s="25"/>
      <c r="G40" s="50">
        <v>1034.0</v>
      </c>
      <c r="H40" s="49" t="s">
        <v>319</v>
      </c>
      <c r="I40" s="58" t="s">
        <v>257</v>
      </c>
      <c r="J40" s="58" t="s">
        <v>305</v>
      </c>
      <c r="K40" s="59" t="s">
        <v>240</v>
      </c>
      <c r="L40" s="59" t="s">
        <v>241</v>
      </c>
      <c r="M40" s="59" t="s">
        <v>308</v>
      </c>
      <c r="N40" s="63">
        <v>1214.0</v>
      </c>
      <c r="O40" s="63" t="s">
        <v>309</v>
      </c>
      <c r="P40" s="64">
        <f>N40*53.32%</f>
        <v>647.3048</v>
      </c>
      <c r="Q40" s="64">
        <f>N40*46.7%</f>
        <v>566.938</v>
      </c>
      <c r="R40" s="59" t="s">
        <v>320</v>
      </c>
      <c r="S40" s="61">
        <v>1034.0</v>
      </c>
      <c r="T40" s="59">
        <v>1214.0</v>
      </c>
      <c r="U40" s="59">
        <v>1334.0</v>
      </c>
      <c r="V40" s="59">
        <v>1434.0</v>
      </c>
      <c r="W40" s="59"/>
      <c r="X40" s="59">
        <v>1657.0</v>
      </c>
      <c r="Y40" s="62" t="s">
        <v>310</v>
      </c>
      <c r="Z40" s="59" t="s">
        <v>249</v>
      </c>
      <c r="AA40" s="59" t="s">
        <v>249</v>
      </c>
    </row>
    <row r="41" ht="99.75" customHeight="1">
      <c r="A41" s="25"/>
      <c r="B41" s="25"/>
      <c r="C41" s="25"/>
      <c r="D41" s="25"/>
      <c r="E41" s="25"/>
      <c r="F41" s="43"/>
      <c r="G41" s="50">
        <v>1812.0</v>
      </c>
      <c r="H41" s="49" t="s">
        <v>321</v>
      </c>
      <c r="I41" s="58" t="s">
        <v>263</v>
      </c>
      <c r="J41" s="58" t="s">
        <v>305</v>
      </c>
      <c r="K41" s="59" t="s">
        <v>240</v>
      </c>
      <c r="L41" s="59" t="s">
        <v>241</v>
      </c>
      <c r="M41" s="59" t="s">
        <v>308</v>
      </c>
      <c r="N41" s="63">
        <v>2127.0</v>
      </c>
      <c r="O41" s="63" t="s">
        <v>309</v>
      </c>
      <c r="P41" s="64">
        <f>N41*50.72%</f>
        <v>1078.8144</v>
      </c>
      <c r="Q41" s="64">
        <f>N41*49.28%</f>
        <v>1048.1856</v>
      </c>
      <c r="R41" s="59" t="s">
        <v>322</v>
      </c>
      <c r="S41" s="61">
        <v>1812.0</v>
      </c>
      <c r="T41" s="59">
        <v>2127.0</v>
      </c>
      <c r="U41" s="59">
        <v>2337.0</v>
      </c>
      <c r="V41" s="59">
        <v>2512.0</v>
      </c>
      <c r="W41" s="59"/>
      <c r="X41" s="59">
        <v>2319.0</v>
      </c>
      <c r="Y41" s="62" t="s">
        <v>310</v>
      </c>
      <c r="Z41" s="59" t="s">
        <v>249</v>
      </c>
      <c r="AA41" s="59" t="s">
        <v>249</v>
      </c>
    </row>
    <row r="42" ht="119.25" customHeight="1">
      <c r="A42" s="25"/>
      <c r="B42" s="25"/>
      <c r="C42" s="25"/>
      <c r="D42" s="25"/>
      <c r="E42" s="25"/>
      <c r="F42" s="57" t="s">
        <v>323</v>
      </c>
      <c r="G42" s="50">
        <v>0.0</v>
      </c>
      <c r="H42" s="49" t="s">
        <v>324</v>
      </c>
      <c r="I42" s="58" t="s">
        <v>267</v>
      </c>
      <c r="J42" s="58" t="s">
        <v>305</v>
      </c>
      <c r="K42" s="59" t="s">
        <v>240</v>
      </c>
      <c r="L42" s="59" t="s">
        <v>241</v>
      </c>
      <c r="M42" s="59" t="s">
        <v>308</v>
      </c>
      <c r="N42" s="63">
        <v>4000.0</v>
      </c>
      <c r="O42" s="63" t="s">
        <v>309</v>
      </c>
      <c r="P42" s="63" t="s">
        <v>138</v>
      </c>
      <c r="Q42" s="63" t="s">
        <v>138</v>
      </c>
      <c r="R42" s="59" t="s">
        <v>306</v>
      </c>
      <c r="S42" s="61">
        <v>0.0</v>
      </c>
      <c r="T42" s="59">
        <v>4000.0</v>
      </c>
      <c r="U42" s="59">
        <v>9440.0</v>
      </c>
      <c r="V42" s="59">
        <v>14881.0</v>
      </c>
      <c r="W42" s="59"/>
      <c r="X42" s="59">
        <v>12573.0</v>
      </c>
      <c r="Y42" s="59" t="s">
        <v>325</v>
      </c>
      <c r="Z42" s="59" t="s">
        <v>249</v>
      </c>
      <c r="AA42" s="59" t="s">
        <v>249</v>
      </c>
    </row>
    <row r="43" ht="137.25" customHeight="1">
      <c r="A43" s="25"/>
      <c r="B43" s="25"/>
      <c r="C43" s="25"/>
      <c r="D43" s="25"/>
      <c r="E43" s="25"/>
      <c r="F43" s="25"/>
      <c r="G43" s="50">
        <v>0.0</v>
      </c>
      <c r="H43" s="49" t="s">
        <v>326</v>
      </c>
      <c r="I43" s="58" t="s">
        <v>55</v>
      </c>
      <c r="J43" s="58" t="s">
        <v>305</v>
      </c>
      <c r="K43" s="59" t="s">
        <v>240</v>
      </c>
      <c r="L43" s="59" t="s">
        <v>241</v>
      </c>
      <c r="M43" s="59" t="s">
        <v>308</v>
      </c>
      <c r="N43" s="63">
        <v>2000.0</v>
      </c>
      <c r="O43" s="63" t="s">
        <v>309</v>
      </c>
      <c r="P43" s="63" t="s">
        <v>138</v>
      </c>
      <c r="Q43" s="63" t="s">
        <v>138</v>
      </c>
      <c r="R43" s="59" t="s">
        <v>312</v>
      </c>
      <c r="S43" s="61">
        <v>0.0</v>
      </c>
      <c r="T43" s="59">
        <v>2000.0</v>
      </c>
      <c r="U43" s="59">
        <v>4720.0</v>
      </c>
      <c r="V43" s="59">
        <v>7441.0</v>
      </c>
      <c r="W43" s="59"/>
      <c r="X43" s="59">
        <v>6287.0</v>
      </c>
      <c r="Y43" s="62" t="s">
        <v>325</v>
      </c>
      <c r="Z43" s="59" t="s">
        <v>249</v>
      </c>
      <c r="AA43" s="59" t="s">
        <v>249</v>
      </c>
    </row>
    <row r="44" ht="186.75" customHeight="1">
      <c r="A44" s="25"/>
      <c r="B44" s="25"/>
      <c r="C44" s="25"/>
      <c r="D44" s="25"/>
      <c r="E44" s="25"/>
      <c r="F44" s="25"/>
      <c r="G44" s="50">
        <v>0.0</v>
      </c>
      <c r="H44" s="49" t="s">
        <v>327</v>
      </c>
      <c r="I44" s="58" t="s">
        <v>58</v>
      </c>
      <c r="J44" s="58" t="s">
        <v>305</v>
      </c>
      <c r="K44" s="59" t="s">
        <v>240</v>
      </c>
      <c r="L44" s="59" t="s">
        <v>241</v>
      </c>
      <c r="M44" s="59" t="s">
        <v>308</v>
      </c>
      <c r="N44" s="63">
        <v>400.0</v>
      </c>
      <c r="O44" s="63" t="s">
        <v>309</v>
      </c>
      <c r="P44" s="63" t="s">
        <v>138</v>
      </c>
      <c r="Q44" s="63" t="s">
        <v>138</v>
      </c>
      <c r="R44" s="59" t="s">
        <v>314</v>
      </c>
      <c r="S44" s="61">
        <v>0.0</v>
      </c>
      <c r="T44" s="59">
        <v>400.0</v>
      </c>
      <c r="U44" s="59">
        <v>944.0</v>
      </c>
      <c r="V44" s="59">
        <v>1488.0</v>
      </c>
      <c r="W44" s="59"/>
      <c r="X44" s="59">
        <v>1257.0</v>
      </c>
      <c r="Y44" s="62" t="s">
        <v>325</v>
      </c>
      <c r="Z44" s="59" t="s">
        <v>249</v>
      </c>
      <c r="AA44" s="59" t="s">
        <v>249</v>
      </c>
    </row>
    <row r="45" ht="114.75" customHeight="1">
      <c r="A45" s="25"/>
      <c r="B45" s="25"/>
      <c r="C45" s="25"/>
      <c r="D45" s="25"/>
      <c r="E45" s="25"/>
      <c r="F45" s="25"/>
      <c r="G45" s="50">
        <v>0.0</v>
      </c>
      <c r="H45" s="49" t="s">
        <v>327</v>
      </c>
      <c r="I45" s="58" t="s">
        <v>61</v>
      </c>
      <c r="J45" s="58" t="s">
        <v>305</v>
      </c>
      <c r="K45" s="59" t="s">
        <v>240</v>
      </c>
      <c r="L45" s="59" t="s">
        <v>241</v>
      </c>
      <c r="M45" s="59" t="s">
        <v>308</v>
      </c>
      <c r="N45" s="63">
        <v>400.0</v>
      </c>
      <c r="O45" s="63" t="s">
        <v>309</v>
      </c>
      <c r="P45" s="63" t="s">
        <v>138</v>
      </c>
      <c r="Q45" s="63" t="s">
        <v>138</v>
      </c>
      <c r="R45" s="59" t="s">
        <v>316</v>
      </c>
      <c r="S45" s="61">
        <v>0.0</v>
      </c>
      <c r="T45" s="59">
        <v>400.0</v>
      </c>
      <c r="U45" s="59">
        <v>944.0</v>
      </c>
      <c r="V45" s="59">
        <v>1488.0</v>
      </c>
      <c r="W45" s="59"/>
      <c r="X45" s="59">
        <v>1257.0</v>
      </c>
      <c r="Y45" s="62" t="s">
        <v>325</v>
      </c>
      <c r="Z45" s="59" t="s">
        <v>249</v>
      </c>
      <c r="AA45" s="59" t="s">
        <v>249</v>
      </c>
    </row>
    <row r="46" ht="125.25" customHeight="1">
      <c r="A46" s="25"/>
      <c r="B46" s="25"/>
      <c r="C46" s="25"/>
      <c r="D46" s="25"/>
      <c r="E46" s="25"/>
      <c r="F46" s="25"/>
      <c r="G46" s="50">
        <v>0.0</v>
      </c>
      <c r="H46" s="49" t="s">
        <v>327</v>
      </c>
      <c r="I46" s="58" t="s">
        <v>254</v>
      </c>
      <c r="J46" s="58" t="s">
        <v>305</v>
      </c>
      <c r="K46" s="59" t="s">
        <v>240</v>
      </c>
      <c r="L46" s="59" t="s">
        <v>241</v>
      </c>
      <c r="M46" s="59" t="s">
        <v>308</v>
      </c>
      <c r="N46" s="63">
        <v>400.0</v>
      </c>
      <c r="O46" s="63" t="s">
        <v>309</v>
      </c>
      <c r="P46" s="63"/>
      <c r="Q46" s="63"/>
      <c r="R46" s="59" t="s">
        <v>318</v>
      </c>
      <c r="S46" s="61">
        <v>0.0</v>
      </c>
      <c r="T46" s="59">
        <v>400.0</v>
      </c>
      <c r="U46" s="59">
        <v>944.0</v>
      </c>
      <c r="V46" s="59">
        <v>1488.0</v>
      </c>
      <c r="W46" s="59"/>
      <c r="X46" s="59">
        <v>1257.0</v>
      </c>
      <c r="Y46" s="62" t="s">
        <v>325</v>
      </c>
      <c r="Z46" s="59" t="s">
        <v>249</v>
      </c>
      <c r="AA46" s="59" t="s">
        <v>249</v>
      </c>
    </row>
    <row r="47" ht="137.25" customHeight="1">
      <c r="A47" s="25"/>
      <c r="B47" s="25"/>
      <c r="C47" s="25"/>
      <c r="D47" s="25"/>
      <c r="E47" s="25"/>
      <c r="F47" s="25"/>
      <c r="G47" s="50">
        <v>0.0</v>
      </c>
      <c r="H47" s="49" t="s">
        <v>327</v>
      </c>
      <c r="I47" s="58" t="s">
        <v>257</v>
      </c>
      <c r="J47" s="58" t="s">
        <v>305</v>
      </c>
      <c r="K47" s="59" t="s">
        <v>240</v>
      </c>
      <c r="L47" s="59" t="s">
        <v>241</v>
      </c>
      <c r="M47" s="59" t="s">
        <v>308</v>
      </c>
      <c r="N47" s="63">
        <v>400.0</v>
      </c>
      <c r="O47" s="63" t="s">
        <v>309</v>
      </c>
      <c r="P47" s="63" t="s">
        <v>138</v>
      </c>
      <c r="Q47" s="63" t="s">
        <v>138</v>
      </c>
      <c r="R47" s="59" t="s">
        <v>320</v>
      </c>
      <c r="S47" s="61">
        <v>0.0</v>
      </c>
      <c r="T47" s="59">
        <v>400.0</v>
      </c>
      <c r="U47" s="59">
        <v>944.0</v>
      </c>
      <c r="V47" s="59">
        <v>1488.0</v>
      </c>
      <c r="W47" s="59"/>
      <c r="X47" s="59">
        <v>1257.0</v>
      </c>
      <c r="Y47" s="62" t="s">
        <v>325</v>
      </c>
      <c r="Z47" s="59" t="s">
        <v>249</v>
      </c>
      <c r="AA47" s="59" t="s">
        <v>249</v>
      </c>
    </row>
    <row r="48" ht="115.5" customHeight="1">
      <c r="A48" s="43"/>
      <c r="B48" s="25"/>
      <c r="C48" s="25"/>
      <c r="D48" s="43"/>
      <c r="E48" s="43"/>
      <c r="F48" s="43"/>
      <c r="G48" s="50">
        <v>0.0</v>
      </c>
      <c r="H48" s="49" t="s">
        <v>327</v>
      </c>
      <c r="I48" s="58" t="s">
        <v>263</v>
      </c>
      <c r="J48" s="58" t="s">
        <v>305</v>
      </c>
      <c r="K48" s="59" t="s">
        <v>240</v>
      </c>
      <c r="L48" s="59" t="s">
        <v>241</v>
      </c>
      <c r="M48" s="59" t="s">
        <v>308</v>
      </c>
      <c r="N48" s="63">
        <v>400.0</v>
      </c>
      <c r="O48" s="63" t="s">
        <v>309</v>
      </c>
      <c r="P48" s="63" t="s">
        <v>138</v>
      </c>
      <c r="Q48" s="63" t="s">
        <v>138</v>
      </c>
      <c r="R48" s="59" t="s">
        <v>322</v>
      </c>
      <c r="S48" s="61">
        <v>0.0</v>
      </c>
      <c r="T48" s="59">
        <v>400.0</v>
      </c>
      <c r="U48" s="59">
        <v>944.0</v>
      </c>
      <c r="V48" s="59">
        <v>1488.0</v>
      </c>
      <c r="W48" s="59"/>
      <c r="X48" s="59">
        <v>1257.0</v>
      </c>
      <c r="Y48" s="62" t="s">
        <v>325</v>
      </c>
      <c r="Z48" s="59" t="s">
        <v>249</v>
      </c>
      <c r="AA48" s="59" t="s">
        <v>249</v>
      </c>
    </row>
    <row r="49" ht="146.25" customHeight="1">
      <c r="A49" s="56" t="s">
        <v>303</v>
      </c>
      <c r="B49" s="25"/>
      <c r="C49" s="25"/>
      <c r="D49" s="57" t="s">
        <v>328</v>
      </c>
      <c r="E49" s="57" t="s">
        <v>329</v>
      </c>
      <c r="F49" s="57" t="s">
        <v>330</v>
      </c>
      <c r="G49" s="50" t="s">
        <v>331</v>
      </c>
      <c r="H49" s="49" t="s">
        <v>332</v>
      </c>
      <c r="I49" s="58" t="s">
        <v>267</v>
      </c>
      <c r="J49" s="58" t="s">
        <v>329</v>
      </c>
      <c r="K49" s="59" t="s">
        <v>240</v>
      </c>
      <c r="L49" s="59" t="s">
        <v>241</v>
      </c>
      <c r="M49" s="59" t="s">
        <v>333</v>
      </c>
      <c r="N49" s="63">
        <v>10500.0</v>
      </c>
      <c r="O49" s="63" t="s">
        <v>334</v>
      </c>
      <c r="P49" s="64">
        <f t="shared" ref="P49:Q49" si="3">SUM(P50:P55)</f>
        <v>4195.6747</v>
      </c>
      <c r="Q49" s="64">
        <f t="shared" si="3"/>
        <v>6304.3253</v>
      </c>
      <c r="R49" s="59" t="s">
        <v>330</v>
      </c>
      <c r="S49" s="61">
        <v>10137.0</v>
      </c>
      <c r="T49" s="59">
        <v>10500.0</v>
      </c>
      <c r="U49" s="59">
        <v>10500.0</v>
      </c>
      <c r="V49" s="59">
        <v>10500.0</v>
      </c>
      <c r="W49" s="59"/>
      <c r="X49" s="59">
        <v>3500.0</v>
      </c>
      <c r="Y49" s="59" t="s">
        <v>325</v>
      </c>
      <c r="Z49" s="59" t="s">
        <v>249</v>
      </c>
      <c r="AA49" s="59" t="s">
        <v>249</v>
      </c>
    </row>
    <row r="50" ht="118.5" customHeight="1">
      <c r="A50" s="25"/>
      <c r="B50" s="25"/>
      <c r="C50" s="25"/>
      <c r="D50" s="25"/>
      <c r="E50" s="25"/>
      <c r="F50" s="25"/>
      <c r="G50" s="50" t="s">
        <v>138</v>
      </c>
      <c r="H50" s="49" t="s">
        <v>335</v>
      </c>
      <c r="I50" s="58" t="s">
        <v>55</v>
      </c>
      <c r="J50" s="58" t="s">
        <v>329</v>
      </c>
      <c r="K50" s="59" t="s">
        <v>240</v>
      </c>
      <c r="L50" s="59" t="s">
        <v>241</v>
      </c>
      <c r="M50" s="59" t="s">
        <v>333</v>
      </c>
      <c r="N50" s="63">
        <v>3603.0</v>
      </c>
      <c r="O50" s="63" t="s">
        <v>334</v>
      </c>
      <c r="P50" s="64">
        <f>N50*32.98%</f>
        <v>1188.2694</v>
      </c>
      <c r="Q50" s="64">
        <f>N50*67.02%</f>
        <v>2414.7306</v>
      </c>
      <c r="R50" s="59" t="s">
        <v>336</v>
      </c>
      <c r="S50" s="61" t="s">
        <v>138</v>
      </c>
      <c r="T50" s="59">
        <v>3603.0</v>
      </c>
      <c r="U50" s="59">
        <v>3603.0</v>
      </c>
      <c r="V50" s="59">
        <v>3603.0</v>
      </c>
      <c r="W50" s="59"/>
      <c r="X50" s="59">
        <v>1190.0</v>
      </c>
      <c r="Y50" s="62" t="s">
        <v>337</v>
      </c>
      <c r="Z50" s="59" t="s">
        <v>249</v>
      </c>
      <c r="AA50" s="59" t="s">
        <v>249</v>
      </c>
    </row>
    <row r="51" ht="117.75" customHeight="1">
      <c r="A51" s="25"/>
      <c r="B51" s="25"/>
      <c r="C51" s="25"/>
      <c r="D51" s="25"/>
      <c r="E51" s="25"/>
      <c r="F51" s="25"/>
      <c r="G51" s="50" t="s">
        <v>138</v>
      </c>
      <c r="H51" s="49" t="s">
        <v>338</v>
      </c>
      <c r="I51" s="58" t="s">
        <v>58</v>
      </c>
      <c r="J51" s="58" t="s">
        <v>329</v>
      </c>
      <c r="K51" s="59" t="s">
        <v>240</v>
      </c>
      <c r="L51" s="59" t="s">
        <v>241</v>
      </c>
      <c r="M51" s="59" t="s">
        <v>333</v>
      </c>
      <c r="N51" s="63">
        <v>1292.0</v>
      </c>
      <c r="O51" s="63" t="s">
        <v>334</v>
      </c>
      <c r="P51" s="64">
        <f>N51*37.72%</f>
        <v>487.3424</v>
      </c>
      <c r="Q51" s="64">
        <f>N51*62.28%</f>
        <v>804.6576</v>
      </c>
      <c r="R51" s="59" t="s">
        <v>339</v>
      </c>
      <c r="S51" s="61" t="s">
        <v>138</v>
      </c>
      <c r="T51" s="59">
        <v>1292.0</v>
      </c>
      <c r="U51" s="59">
        <v>1292.0</v>
      </c>
      <c r="V51" s="59">
        <v>1292.0</v>
      </c>
      <c r="W51" s="59"/>
      <c r="X51" s="59">
        <v>420.0</v>
      </c>
      <c r="Y51" s="62" t="s">
        <v>337</v>
      </c>
      <c r="Z51" s="59" t="s">
        <v>249</v>
      </c>
      <c r="AA51" s="59" t="s">
        <v>249</v>
      </c>
    </row>
    <row r="52" ht="127.5" customHeight="1">
      <c r="A52" s="25"/>
      <c r="B52" s="25"/>
      <c r="C52" s="25"/>
      <c r="D52" s="25"/>
      <c r="E52" s="25"/>
      <c r="F52" s="25"/>
      <c r="G52" s="50" t="s">
        <v>138</v>
      </c>
      <c r="H52" s="49" t="s">
        <v>340</v>
      </c>
      <c r="I52" s="58" t="s">
        <v>61</v>
      </c>
      <c r="J52" s="58" t="s">
        <v>329</v>
      </c>
      <c r="K52" s="59" t="s">
        <v>240</v>
      </c>
      <c r="L52" s="59" t="s">
        <v>241</v>
      </c>
      <c r="M52" s="59" t="s">
        <v>333</v>
      </c>
      <c r="N52" s="63">
        <v>1560.0</v>
      </c>
      <c r="O52" s="63" t="s">
        <v>334</v>
      </c>
      <c r="P52" s="64">
        <f>N52*45.49%</f>
        <v>709.644</v>
      </c>
      <c r="Q52" s="64">
        <f>N52*54.51%</f>
        <v>850.356</v>
      </c>
      <c r="R52" s="59" t="s">
        <v>341</v>
      </c>
      <c r="S52" s="61" t="s">
        <v>138</v>
      </c>
      <c r="T52" s="59">
        <v>1560.0</v>
      </c>
      <c r="U52" s="59">
        <v>1560.0</v>
      </c>
      <c r="V52" s="59">
        <v>1560.0</v>
      </c>
      <c r="W52" s="59"/>
      <c r="X52" s="59">
        <v>525.0</v>
      </c>
      <c r="Y52" s="62" t="s">
        <v>337</v>
      </c>
      <c r="Z52" s="59" t="s">
        <v>249</v>
      </c>
      <c r="AA52" s="59" t="s">
        <v>249</v>
      </c>
    </row>
    <row r="53" ht="127.5" customHeight="1">
      <c r="A53" s="25"/>
      <c r="B53" s="25"/>
      <c r="C53" s="25"/>
      <c r="D53" s="25"/>
      <c r="E53" s="25"/>
      <c r="F53" s="25"/>
      <c r="G53" s="50" t="s">
        <v>138</v>
      </c>
      <c r="H53" s="49" t="s">
        <v>342</v>
      </c>
      <c r="I53" s="58" t="s">
        <v>254</v>
      </c>
      <c r="J53" s="58" t="s">
        <v>329</v>
      </c>
      <c r="K53" s="59" t="s">
        <v>240</v>
      </c>
      <c r="L53" s="59" t="s">
        <v>241</v>
      </c>
      <c r="M53" s="59" t="s">
        <v>333</v>
      </c>
      <c r="N53" s="63">
        <v>1178.0</v>
      </c>
      <c r="O53" s="63" t="s">
        <v>334</v>
      </c>
      <c r="P53" s="64">
        <f>N53*41.49%</f>
        <v>488.7522</v>
      </c>
      <c r="Q53" s="64">
        <f>N53*58.51%</f>
        <v>689.2478</v>
      </c>
      <c r="R53" s="59" t="s">
        <v>343</v>
      </c>
      <c r="S53" s="61" t="s">
        <v>138</v>
      </c>
      <c r="T53" s="59">
        <v>1178.0</v>
      </c>
      <c r="U53" s="59">
        <v>1178.0</v>
      </c>
      <c r="V53" s="59">
        <v>1178.0</v>
      </c>
      <c r="W53" s="59"/>
      <c r="X53" s="59">
        <v>385.0</v>
      </c>
      <c r="Y53" s="62" t="s">
        <v>337</v>
      </c>
      <c r="Z53" s="59" t="s">
        <v>249</v>
      </c>
      <c r="AA53" s="59" t="s">
        <v>249</v>
      </c>
    </row>
    <row r="54" ht="116.25" customHeight="1">
      <c r="A54" s="25"/>
      <c r="B54" s="25"/>
      <c r="C54" s="25"/>
      <c r="D54" s="25"/>
      <c r="E54" s="25"/>
      <c r="F54" s="25"/>
      <c r="G54" s="50" t="s">
        <v>138</v>
      </c>
      <c r="H54" s="49" t="s">
        <v>344</v>
      </c>
      <c r="I54" s="58" t="s">
        <v>257</v>
      </c>
      <c r="J54" s="58" t="s">
        <v>329</v>
      </c>
      <c r="K54" s="59" t="s">
        <v>240</v>
      </c>
      <c r="L54" s="59" t="s">
        <v>241</v>
      </c>
      <c r="M54" s="59" t="s">
        <v>333</v>
      </c>
      <c r="N54" s="63">
        <v>1116.0</v>
      </c>
      <c r="O54" s="63" t="s">
        <v>334</v>
      </c>
      <c r="P54" s="64">
        <f>N54*42.16%</f>
        <v>470.5056</v>
      </c>
      <c r="Q54" s="64">
        <f>N54*57.84%</f>
        <v>645.4944</v>
      </c>
      <c r="R54" s="59" t="s">
        <v>345</v>
      </c>
      <c r="S54" s="61" t="s">
        <v>138</v>
      </c>
      <c r="T54" s="59">
        <v>1116.0</v>
      </c>
      <c r="U54" s="59">
        <v>1116.0</v>
      </c>
      <c r="V54" s="59">
        <v>1116.0</v>
      </c>
      <c r="W54" s="59"/>
      <c r="X54" s="59">
        <v>385.0</v>
      </c>
      <c r="Y54" s="62" t="s">
        <v>337</v>
      </c>
      <c r="Z54" s="59" t="s">
        <v>249</v>
      </c>
      <c r="AA54" s="59" t="s">
        <v>249</v>
      </c>
    </row>
    <row r="55" ht="118.5" customHeight="1">
      <c r="A55" s="43"/>
      <c r="B55" s="25"/>
      <c r="C55" s="25"/>
      <c r="D55" s="43"/>
      <c r="E55" s="43"/>
      <c r="F55" s="43"/>
      <c r="G55" s="50" t="s">
        <v>138</v>
      </c>
      <c r="H55" s="49" t="s">
        <v>346</v>
      </c>
      <c r="I55" s="58" t="s">
        <v>263</v>
      </c>
      <c r="J55" s="58" t="s">
        <v>329</v>
      </c>
      <c r="K55" s="59" t="s">
        <v>240</v>
      </c>
      <c r="L55" s="59" t="s">
        <v>241</v>
      </c>
      <c r="M55" s="59" t="s">
        <v>333</v>
      </c>
      <c r="N55" s="63">
        <v>1751.0</v>
      </c>
      <c r="O55" s="63" t="s">
        <v>334</v>
      </c>
      <c r="P55" s="64">
        <f>N55*48.61%</f>
        <v>851.1611</v>
      </c>
      <c r="Q55" s="64">
        <f>N55*51.39%</f>
        <v>899.8389</v>
      </c>
      <c r="R55" s="59" t="s">
        <v>347</v>
      </c>
      <c r="S55" s="61" t="s">
        <v>138</v>
      </c>
      <c r="T55" s="59">
        <v>1751.0</v>
      </c>
      <c r="U55" s="59">
        <v>1751.0</v>
      </c>
      <c r="V55" s="59">
        <v>1751.0</v>
      </c>
      <c r="W55" s="59"/>
      <c r="X55" s="59">
        <v>595.0</v>
      </c>
      <c r="Y55" s="62" t="s">
        <v>337</v>
      </c>
      <c r="Z55" s="59" t="s">
        <v>249</v>
      </c>
      <c r="AA55" s="59" t="s">
        <v>249</v>
      </c>
    </row>
    <row r="56" ht="163.5" customHeight="1">
      <c r="A56" s="67" t="s">
        <v>348</v>
      </c>
      <c r="B56" s="25"/>
      <c r="C56" s="25"/>
      <c r="D56" s="67" t="s">
        <v>186</v>
      </c>
      <c r="E56" s="67" t="s">
        <v>187</v>
      </c>
      <c r="F56" s="65" t="s">
        <v>188</v>
      </c>
      <c r="G56" s="63" t="s">
        <v>138</v>
      </c>
      <c r="H56" s="63" t="s">
        <v>349</v>
      </c>
      <c r="I56" s="58" t="s">
        <v>267</v>
      </c>
      <c r="J56" s="58" t="s">
        <v>187</v>
      </c>
      <c r="K56" s="59" t="s">
        <v>240</v>
      </c>
      <c r="L56" s="59" t="s">
        <v>241</v>
      </c>
      <c r="M56" s="59" t="s">
        <v>350</v>
      </c>
      <c r="N56" s="63">
        <v>4.0</v>
      </c>
      <c r="O56" s="63" t="s">
        <v>351</v>
      </c>
      <c r="P56" s="63"/>
      <c r="Q56" s="63"/>
      <c r="R56" s="59" t="s">
        <v>188</v>
      </c>
      <c r="S56" s="61">
        <v>0.0</v>
      </c>
      <c r="T56" s="59">
        <v>4.0</v>
      </c>
      <c r="U56" s="59">
        <v>4.0</v>
      </c>
      <c r="V56" s="59">
        <v>4.0</v>
      </c>
      <c r="W56" s="59"/>
      <c r="X56" s="59">
        <v>60.0</v>
      </c>
      <c r="Y56" s="59" t="s">
        <v>352</v>
      </c>
      <c r="Z56" s="59" t="s">
        <v>249</v>
      </c>
      <c r="AA56" s="59" t="s">
        <v>249</v>
      </c>
    </row>
    <row r="57" ht="142.5" customHeight="1">
      <c r="A57" s="67" t="s">
        <v>353</v>
      </c>
      <c r="B57" s="43"/>
      <c r="C57" s="43"/>
      <c r="D57" s="67" t="s">
        <v>354</v>
      </c>
      <c r="E57" s="67" t="s">
        <v>355</v>
      </c>
      <c r="F57" s="65" t="s">
        <v>356</v>
      </c>
      <c r="G57" s="63">
        <v>70.0</v>
      </c>
      <c r="H57" s="58" t="s">
        <v>357</v>
      </c>
      <c r="I57" s="58" t="s">
        <v>267</v>
      </c>
      <c r="J57" s="58" t="s">
        <v>355</v>
      </c>
      <c r="K57" s="59" t="s">
        <v>240</v>
      </c>
      <c r="L57" s="59" t="s">
        <v>241</v>
      </c>
      <c r="M57" s="59" t="s">
        <v>350</v>
      </c>
      <c r="N57" s="63">
        <v>6.0</v>
      </c>
      <c r="O57" s="63" t="s">
        <v>351</v>
      </c>
      <c r="P57" s="63"/>
      <c r="Q57" s="63"/>
      <c r="R57" s="59" t="s">
        <v>188</v>
      </c>
      <c r="S57" s="61" t="s">
        <v>138</v>
      </c>
      <c r="T57" s="59">
        <v>6.0</v>
      </c>
      <c r="U57" s="59">
        <v>6.0</v>
      </c>
      <c r="V57" s="59">
        <v>6.0</v>
      </c>
      <c r="W57" s="59"/>
      <c r="X57" s="59">
        <v>480.0</v>
      </c>
      <c r="Y57" s="59" t="s">
        <v>352</v>
      </c>
      <c r="Z57" s="59" t="s">
        <v>249</v>
      </c>
      <c r="AA57" s="59" t="s">
        <v>249</v>
      </c>
    </row>
    <row r="58" ht="15.75" customHeight="1">
      <c r="G58" s="51"/>
    </row>
    <row r="59" ht="15.75" customHeight="1">
      <c r="G59" s="51"/>
    </row>
    <row r="60" ht="15.75" customHeight="1">
      <c r="G60" s="51"/>
    </row>
    <row r="61" ht="15.75" customHeight="1">
      <c r="G61" s="51"/>
    </row>
    <row r="62" ht="15.75" customHeight="1">
      <c r="G62" s="51"/>
    </row>
    <row r="63" ht="15.75" customHeight="1">
      <c r="G63" s="51"/>
    </row>
    <row r="64" ht="15.75" customHeight="1">
      <c r="G64" s="51"/>
    </row>
    <row r="65" ht="15.75" customHeight="1">
      <c r="G65" s="51"/>
    </row>
    <row r="66" ht="15.75" customHeight="1">
      <c r="G66" s="51"/>
    </row>
    <row r="67" ht="15.75" customHeight="1">
      <c r="G67" s="51"/>
    </row>
    <row r="68" ht="15.75" customHeight="1">
      <c r="G68" s="51"/>
    </row>
    <row r="69" ht="15.75" customHeight="1">
      <c r="G69" s="51"/>
    </row>
    <row r="70" ht="15.75" customHeight="1">
      <c r="G70" s="51"/>
    </row>
    <row r="71" ht="15.75" customHeight="1">
      <c r="G71" s="51"/>
    </row>
    <row r="72" ht="15.75" customHeight="1">
      <c r="G72" s="51"/>
    </row>
    <row r="73" ht="15.75" customHeight="1">
      <c r="G73" s="51"/>
    </row>
    <row r="74" ht="15.75" customHeight="1">
      <c r="G74" s="51"/>
    </row>
    <row r="75" ht="15.75" customHeight="1">
      <c r="G75" s="51"/>
    </row>
    <row r="76" ht="15.75" customHeight="1">
      <c r="G76" s="51"/>
    </row>
    <row r="77" ht="15.75" customHeight="1">
      <c r="G77" s="51"/>
    </row>
    <row r="78" ht="15.75" customHeight="1">
      <c r="G78" s="51"/>
    </row>
    <row r="79" ht="15.75" customHeight="1">
      <c r="G79" s="51"/>
    </row>
    <row r="80" ht="15.75" customHeight="1">
      <c r="G80" s="51"/>
    </row>
    <row r="81" ht="15.75" customHeight="1">
      <c r="G81" s="51"/>
    </row>
    <row r="82" ht="15.75" customHeight="1">
      <c r="G82" s="51"/>
    </row>
    <row r="83" ht="15.75" customHeight="1">
      <c r="G83" s="51"/>
    </row>
    <row r="84" ht="15.75" customHeight="1">
      <c r="G84" s="51"/>
    </row>
    <row r="85" ht="15.75" customHeight="1">
      <c r="G85" s="51"/>
    </row>
    <row r="86" ht="15.75" customHeight="1">
      <c r="G86" s="51"/>
    </row>
    <row r="87" ht="15.75" customHeight="1">
      <c r="G87" s="51"/>
    </row>
    <row r="88" ht="15.75" customHeight="1">
      <c r="G88" s="51"/>
    </row>
    <row r="89" ht="15.75" customHeight="1">
      <c r="G89" s="51"/>
    </row>
    <row r="90" ht="15.75" customHeight="1">
      <c r="G90" s="51"/>
    </row>
    <row r="91" ht="15.75" customHeight="1">
      <c r="G91" s="51"/>
    </row>
    <row r="92" ht="15.75" customHeight="1">
      <c r="G92" s="51"/>
    </row>
    <row r="93" ht="15.75" customHeight="1">
      <c r="G93" s="51"/>
    </row>
    <row r="94" ht="15.75" customHeight="1">
      <c r="G94" s="51"/>
    </row>
    <row r="95" ht="15.75" customHeight="1">
      <c r="G95" s="51"/>
    </row>
    <row r="96" ht="15.75" customHeight="1">
      <c r="G96" s="51"/>
    </row>
    <row r="97" ht="15.75" customHeight="1">
      <c r="G97" s="51"/>
    </row>
    <row r="98" ht="15.75" customHeight="1">
      <c r="G98" s="51"/>
    </row>
    <row r="99" ht="15.75" customHeight="1">
      <c r="G99" s="51"/>
    </row>
    <row r="100" ht="15.75" customHeight="1">
      <c r="G100" s="51"/>
    </row>
    <row r="101" ht="15.75" customHeight="1">
      <c r="G101" s="51"/>
    </row>
    <row r="102" ht="15.75" customHeight="1">
      <c r="G102" s="51"/>
    </row>
    <row r="103" ht="15.75" customHeight="1">
      <c r="G103" s="51"/>
    </row>
    <row r="104" ht="15.75" customHeight="1">
      <c r="G104" s="51"/>
    </row>
    <row r="105" ht="15.75" customHeight="1">
      <c r="G105" s="51"/>
    </row>
    <row r="106" ht="15.75" customHeight="1">
      <c r="G106" s="51"/>
    </row>
    <row r="107" ht="15.75" customHeight="1">
      <c r="G107" s="51"/>
    </row>
    <row r="108" ht="15.75" customHeight="1">
      <c r="G108" s="51"/>
    </row>
    <row r="109" ht="15.75" customHeight="1">
      <c r="G109" s="51"/>
    </row>
    <row r="110" ht="15.75" customHeight="1">
      <c r="G110" s="51"/>
    </row>
    <row r="111" ht="15.75" customHeight="1">
      <c r="G111" s="51"/>
    </row>
    <row r="112" ht="15.75" customHeight="1">
      <c r="G112" s="51"/>
    </row>
    <row r="113" ht="15.75" customHeight="1">
      <c r="G113" s="51"/>
    </row>
    <row r="114" ht="15.75" customHeight="1">
      <c r="G114" s="51"/>
    </row>
    <row r="115" ht="15.75" customHeight="1">
      <c r="G115" s="51"/>
    </row>
    <row r="116" ht="15.75" customHeight="1">
      <c r="G116" s="51"/>
    </row>
    <row r="117" ht="15.75" customHeight="1">
      <c r="G117" s="51"/>
    </row>
    <row r="118" ht="15.75" customHeight="1">
      <c r="G118" s="51"/>
    </row>
    <row r="119" ht="15.75" customHeight="1">
      <c r="G119" s="51"/>
    </row>
    <row r="120" ht="15.75" customHeight="1">
      <c r="G120" s="51"/>
    </row>
    <row r="121" ht="15.75" customHeight="1">
      <c r="G121" s="51"/>
    </row>
    <row r="122" ht="15.75" customHeight="1">
      <c r="G122" s="51"/>
    </row>
    <row r="123" ht="15.75" customHeight="1">
      <c r="G123" s="51"/>
    </row>
    <row r="124" ht="15.75" customHeight="1">
      <c r="G124" s="51"/>
    </row>
    <row r="125" ht="15.75" customHeight="1">
      <c r="G125" s="51"/>
    </row>
    <row r="126" ht="15.75" customHeight="1">
      <c r="G126" s="51"/>
    </row>
    <row r="127" ht="15.75" customHeight="1">
      <c r="G127" s="51"/>
    </row>
    <row r="128" ht="15.75" customHeight="1">
      <c r="G128" s="51"/>
    </row>
    <row r="129" ht="15.75" customHeight="1">
      <c r="G129" s="51"/>
    </row>
    <row r="130" ht="15.75" customHeight="1">
      <c r="G130" s="51"/>
    </row>
    <row r="131" ht="15.75" customHeight="1">
      <c r="G131" s="51"/>
    </row>
    <row r="132" ht="15.75" customHeight="1">
      <c r="G132" s="51"/>
    </row>
    <row r="133" ht="15.75" customHeight="1">
      <c r="G133" s="51"/>
    </row>
    <row r="134" ht="15.75" customHeight="1">
      <c r="G134" s="51"/>
    </row>
    <row r="135" ht="15.75" customHeight="1">
      <c r="G135" s="51"/>
    </row>
    <row r="136" ht="15.75" customHeight="1">
      <c r="G136" s="51"/>
    </row>
    <row r="137" ht="15.75" customHeight="1">
      <c r="G137" s="51"/>
    </row>
    <row r="138" ht="15.75" customHeight="1">
      <c r="G138" s="51"/>
    </row>
    <row r="139" ht="15.75" customHeight="1">
      <c r="G139" s="51"/>
    </row>
    <row r="140" ht="15.75" customHeight="1">
      <c r="G140" s="51"/>
    </row>
    <row r="141" ht="15.75" customHeight="1">
      <c r="G141" s="51"/>
    </row>
    <row r="142" ht="15.75" customHeight="1">
      <c r="G142" s="51"/>
    </row>
    <row r="143" ht="15.75" customHeight="1">
      <c r="G143" s="51"/>
    </row>
    <row r="144" ht="15.75" customHeight="1">
      <c r="G144" s="51"/>
    </row>
    <row r="145" ht="15.75" customHeight="1">
      <c r="G145" s="51"/>
    </row>
    <row r="146" ht="15.75" customHeight="1">
      <c r="G146" s="51"/>
    </row>
    <row r="147" ht="15.75" customHeight="1">
      <c r="G147" s="51"/>
    </row>
    <row r="148" ht="15.75" customHeight="1">
      <c r="G148" s="51"/>
    </row>
    <row r="149" ht="15.75" customHeight="1">
      <c r="G149" s="51"/>
    </row>
    <row r="150" ht="15.75" customHeight="1">
      <c r="G150" s="51"/>
    </row>
    <row r="151" ht="15.75" customHeight="1">
      <c r="G151" s="51"/>
    </row>
    <row r="152" ht="15.75" customHeight="1">
      <c r="G152" s="51"/>
    </row>
    <row r="153" ht="15.75" customHeight="1">
      <c r="G153" s="51"/>
    </row>
    <row r="154" ht="15.75" customHeight="1">
      <c r="G154" s="51"/>
    </row>
    <row r="155" ht="15.75" customHeight="1">
      <c r="G155" s="51"/>
    </row>
    <row r="156" ht="15.75" customHeight="1">
      <c r="G156" s="51"/>
    </row>
    <row r="157" ht="15.75" customHeight="1">
      <c r="G157" s="51"/>
    </row>
    <row r="158" ht="15.75" customHeight="1">
      <c r="G158" s="51"/>
    </row>
    <row r="159" ht="15.75" customHeight="1">
      <c r="G159" s="51"/>
    </row>
    <row r="160" ht="15.75" customHeight="1">
      <c r="G160" s="51"/>
    </row>
    <row r="161" ht="15.75" customHeight="1">
      <c r="G161" s="51"/>
    </row>
    <row r="162" ht="15.75" customHeight="1">
      <c r="G162" s="51"/>
    </row>
    <row r="163" ht="15.75" customHeight="1">
      <c r="G163" s="51"/>
    </row>
    <row r="164" ht="15.75" customHeight="1">
      <c r="G164" s="51"/>
    </row>
    <row r="165" ht="15.75" customHeight="1">
      <c r="G165" s="51"/>
    </row>
    <row r="166" ht="15.75" customHeight="1">
      <c r="G166" s="51"/>
    </row>
    <row r="167" ht="15.75" customHeight="1">
      <c r="G167" s="51"/>
    </row>
    <row r="168" ht="15.75" customHeight="1">
      <c r="G168" s="51"/>
    </row>
    <row r="169" ht="15.75" customHeight="1">
      <c r="G169" s="51"/>
    </row>
    <row r="170" ht="15.75" customHeight="1">
      <c r="G170" s="51"/>
    </row>
    <row r="171" ht="15.75" customHeight="1">
      <c r="G171" s="51"/>
    </row>
    <row r="172" ht="15.75" customHeight="1">
      <c r="G172" s="51"/>
    </row>
    <row r="173" ht="15.75" customHeight="1">
      <c r="G173" s="51"/>
    </row>
    <row r="174" ht="15.75" customHeight="1">
      <c r="G174" s="51"/>
    </row>
    <row r="175" ht="15.75" customHeight="1">
      <c r="G175" s="51"/>
    </row>
    <row r="176" ht="15.75" customHeight="1">
      <c r="G176" s="51"/>
    </row>
    <row r="177" ht="15.75" customHeight="1">
      <c r="G177" s="51"/>
    </row>
    <row r="178" ht="15.75" customHeight="1">
      <c r="G178" s="51"/>
    </row>
    <row r="179" ht="15.75" customHeight="1">
      <c r="G179" s="51"/>
    </row>
    <row r="180" ht="15.75" customHeight="1">
      <c r="G180" s="51"/>
    </row>
    <row r="181" ht="15.75" customHeight="1">
      <c r="G181" s="51"/>
    </row>
    <row r="182" ht="15.75" customHeight="1">
      <c r="G182" s="51"/>
    </row>
    <row r="183" ht="15.75" customHeight="1">
      <c r="G183" s="51"/>
    </row>
    <row r="184" ht="15.75" customHeight="1">
      <c r="G184" s="51"/>
    </row>
    <row r="185" ht="15.75" customHeight="1">
      <c r="G185" s="51"/>
    </row>
    <row r="186" ht="15.75" customHeight="1">
      <c r="G186" s="51"/>
    </row>
    <row r="187" ht="15.75" customHeight="1">
      <c r="G187" s="51"/>
    </row>
    <row r="188" ht="15.75" customHeight="1">
      <c r="G188" s="51"/>
    </row>
    <row r="189" ht="15.75" customHeight="1">
      <c r="G189" s="51"/>
    </row>
    <row r="190" ht="15.75" customHeight="1">
      <c r="G190" s="51"/>
    </row>
    <row r="191" ht="15.75" customHeight="1">
      <c r="G191" s="51"/>
    </row>
    <row r="192" ht="15.75" customHeight="1">
      <c r="G192" s="51"/>
    </row>
    <row r="193" ht="15.75" customHeight="1">
      <c r="G193" s="51"/>
    </row>
    <row r="194" ht="15.75" customHeight="1">
      <c r="G194" s="51"/>
    </row>
    <row r="195" ht="15.75" customHeight="1">
      <c r="G195" s="51"/>
    </row>
    <row r="196" ht="15.75" customHeight="1">
      <c r="G196" s="51"/>
    </row>
    <row r="197" ht="15.75" customHeight="1">
      <c r="G197" s="51"/>
    </row>
    <row r="198" ht="15.75" customHeight="1">
      <c r="G198" s="51"/>
    </row>
    <row r="199" ht="15.75" customHeight="1">
      <c r="G199" s="51"/>
    </row>
    <row r="200" ht="15.75" customHeight="1">
      <c r="G200" s="51"/>
    </row>
    <row r="201" ht="15.75" customHeight="1">
      <c r="G201" s="51"/>
    </row>
    <row r="202" ht="15.75" customHeight="1">
      <c r="G202" s="51"/>
    </row>
    <row r="203" ht="15.75" customHeight="1">
      <c r="G203" s="51"/>
    </row>
    <row r="204" ht="15.75" customHeight="1">
      <c r="G204" s="51"/>
    </row>
    <row r="205" ht="15.75" customHeight="1">
      <c r="G205" s="51"/>
    </row>
    <row r="206" ht="15.75" customHeight="1">
      <c r="G206" s="51"/>
    </row>
    <row r="207" ht="15.75" customHeight="1">
      <c r="G207" s="51"/>
    </row>
    <row r="208" ht="15.75" customHeight="1">
      <c r="G208" s="51"/>
    </row>
    <row r="209" ht="15.75" customHeight="1">
      <c r="G209" s="51"/>
    </row>
    <row r="210" ht="15.75" customHeight="1">
      <c r="G210" s="51"/>
    </row>
    <row r="211" ht="15.75" customHeight="1">
      <c r="G211" s="51"/>
    </row>
    <row r="212" ht="15.75" customHeight="1">
      <c r="G212" s="51"/>
    </row>
    <row r="213" ht="15.75" customHeight="1">
      <c r="G213" s="51"/>
    </row>
    <row r="214" ht="15.75" customHeight="1">
      <c r="G214" s="51"/>
    </row>
    <row r="215" ht="15.75" customHeight="1">
      <c r="G215" s="51"/>
    </row>
    <row r="216" ht="15.75" customHeight="1">
      <c r="G216" s="51"/>
    </row>
    <row r="217" ht="15.75" customHeight="1">
      <c r="G217" s="51"/>
    </row>
    <row r="218" ht="15.75" customHeight="1">
      <c r="G218" s="51"/>
    </row>
    <row r="219" ht="15.75" customHeight="1">
      <c r="G219" s="51"/>
    </row>
    <row r="220" ht="15.75" customHeight="1">
      <c r="G220" s="51"/>
    </row>
    <row r="221" ht="15.75" customHeight="1">
      <c r="G221" s="51"/>
    </row>
    <row r="222" ht="15.75" customHeight="1">
      <c r="G222" s="51"/>
    </row>
    <row r="223" ht="15.75" customHeight="1">
      <c r="G223" s="51"/>
    </row>
    <row r="224" ht="15.75" customHeight="1">
      <c r="G224" s="51"/>
    </row>
    <row r="225" ht="15.75" customHeight="1">
      <c r="G225" s="51"/>
    </row>
    <row r="226" ht="15.75" customHeight="1">
      <c r="G226" s="51"/>
    </row>
    <row r="227" ht="15.75" customHeight="1">
      <c r="G227" s="51"/>
    </row>
    <row r="228" ht="15.75" customHeight="1">
      <c r="G228" s="51"/>
    </row>
    <row r="229" ht="15.75" customHeight="1">
      <c r="G229" s="51"/>
    </row>
    <row r="230" ht="15.75" customHeight="1">
      <c r="G230" s="51"/>
    </row>
    <row r="231" ht="15.75" customHeight="1">
      <c r="G231" s="51"/>
    </row>
    <row r="232" ht="15.75" customHeight="1">
      <c r="G232" s="51"/>
    </row>
    <row r="233" ht="15.75" customHeight="1">
      <c r="G233" s="51"/>
    </row>
    <row r="234" ht="15.75" customHeight="1">
      <c r="G234" s="51"/>
    </row>
    <row r="235" ht="15.75" customHeight="1">
      <c r="G235" s="51"/>
    </row>
    <row r="236" ht="15.75" customHeight="1">
      <c r="G236" s="51"/>
    </row>
    <row r="237" ht="15.75" customHeight="1">
      <c r="G237" s="51"/>
    </row>
    <row r="238" ht="15.75" customHeight="1">
      <c r="G238" s="51"/>
    </row>
    <row r="239" ht="15.75" customHeight="1">
      <c r="G239" s="51"/>
    </row>
    <row r="240" ht="15.75" customHeight="1">
      <c r="G240" s="51"/>
    </row>
    <row r="241" ht="15.75" customHeight="1">
      <c r="G241" s="51"/>
    </row>
    <row r="242" ht="15.75" customHeight="1">
      <c r="G242" s="51"/>
    </row>
    <row r="243" ht="15.75" customHeight="1">
      <c r="G243" s="51"/>
    </row>
    <row r="244" ht="15.75" customHeight="1">
      <c r="G244" s="51"/>
    </row>
    <row r="245" ht="15.75" customHeight="1">
      <c r="G245" s="51"/>
    </row>
    <row r="246" ht="15.75" customHeight="1">
      <c r="G246" s="51"/>
    </row>
    <row r="247" ht="15.75" customHeight="1">
      <c r="G247" s="51"/>
    </row>
    <row r="248" ht="15.75" customHeight="1">
      <c r="G248" s="51"/>
    </row>
    <row r="249" ht="15.75" customHeight="1">
      <c r="G249" s="51"/>
    </row>
    <row r="250" ht="15.75" customHeight="1">
      <c r="G250" s="51"/>
    </row>
    <row r="251" ht="15.75" customHeight="1">
      <c r="G251" s="51"/>
    </row>
    <row r="252" ht="15.75" customHeight="1">
      <c r="G252" s="51"/>
    </row>
    <row r="253" ht="15.75" customHeight="1">
      <c r="G253" s="51"/>
    </row>
    <row r="254" ht="15.75" customHeight="1">
      <c r="G254" s="51"/>
    </row>
    <row r="255" ht="15.75" customHeight="1">
      <c r="G255" s="51"/>
    </row>
    <row r="256" ht="15.75" customHeight="1">
      <c r="G256" s="51"/>
    </row>
    <row r="257" ht="15.75" customHeight="1">
      <c r="G257" s="51"/>
    </row>
    <row r="258" ht="15.75" customHeight="1">
      <c r="G258" s="51"/>
    </row>
    <row r="259" ht="15.75" customHeight="1">
      <c r="G259" s="51"/>
    </row>
    <row r="260" ht="15.75" customHeight="1">
      <c r="G260" s="51"/>
    </row>
    <row r="261" ht="15.75" customHeight="1">
      <c r="G261" s="51"/>
    </row>
    <row r="262" ht="15.75" customHeight="1">
      <c r="G262" s="51"/>
    </row>
    <row r="263" ht="15.75" customHeight="1">
      <c r="G263" s="51"/>
    </row>
    <row r="264" ht="15.75" customHeight="1">
      <c r="G264" s="51"/>
    </row>
    <row r="265" ht="15.75" customHeight="1">
      <c r="G265" s="51"/>
    </row>
    <row r="266" ht="15.75" customHeight="1">
      <c r="G266" s="51"/>
    </row>
    <row r="267" ht="15.75" customHeight="1">
      <c r="G267" s="51"/>
    </row>
    <row r="268" ht="15.75" customHeight="1">
      <c r="G268" s="51"/>
    </row>
    <row r="269" ht="15.75" customHeight="1">
      <c r="G269" s="51"/>
    </row>
    <row r="270" ht="15.75" customHeight="1">
      <c r="G270" s="51"/>
    </row>
    <row r="271" ht="15.75" customHeight="1">
      <c r="G271" s="51"/>
    </row>
    <row r="272" ht="15.75" customHeight="1">
      <c r="G272" s="51"/>
    </row>
    <row r="273" ht="15.75" customHeight="1">
      <c r="G273" s="51"/>
    </row>
    <row r="274" ht="15.75" customHeight="1">
      <c r="G274" s="51"/>
    </row>
    <row r="275" ht="15.75" customHeight="1">
      <c r="G275" s="51"/>
    </row>
    <row r="276" ht="15.75" customHeight="1">
      <c r="G276" s="51"/>
    </row>
    <row r="277" ht="15.75" customHeight="1">
      <c r="G277" s="51"/>
    </row>
    <row r="278" ht="15.75" customHeight="1">
      <c r="G278" s="51"/>
    </row>
    <row r="279" ht="15.75" customHeight="1">
      <c r="G279" s="51"/>
    </row>
    <row r="280" ht="15.75" customHeight="1">
      <c r="G280" s="51"/>
    </row>
    <row r="281" ht="15.75" customHeight="1">
      <c r="G281" s="51"/>
    </row>
    <row r="282" ht="15.75" customHeight="1">
      <c r="G282" s="51"/>
    </row>
    <row r="283" ht="15.75" customHeight="1">
      <c r="G283" s="51"/>
    </row>
    <row r="284" ht="15.75" customHeight="1">
      <c r="G284" s="51"/>
    </row>
    <row r="285" ht="15.75" customHeight="1">
      <c r="G285" s="51"/>
    </row>
    <row r="286" ht="15.75" customHeight="1">
      <c r="G286" s="51"/>
    </row>
    <row r="287" ht="15.75" customHeight="1">
      <c r="G287" s="51"/>
    </row>
    <row r="288" ht="15.75" customHeight="1">
      <c r="G288" s="51"/>
    </row>
    <row r="289" ht="15.75" customHeight="1">
      <c r="G289" s="51"/>
    </row>
    <row r="290" ht="15.75" customHeight="1">
      <c r="G290" s="51"/>
    </row>
    <row r="291" ht="15.75" customHeight="1">
      <c r="G291" s="51"/>
    </row>
    <row r="292" ht="15.75" customHeight="1">
      <c r="G292" s="51"/>
    </row>
    <row r="293" ht="15.75" customHeight="1">
      <c r="G293" s="51"/>
    </row>
    <row r="294" ht="15.75" customHeight="1">
      <c r="G294" s="51"/>
    </row>
    <row r="295" ht="15.75" customHeight="1">
      <c r="G295" s="51"/>
    </row>
    <row r="296" ht="15.75" customHeight="1">
      <c r="G296" s="51"/>
    </row>
    <row r="297" ht="15.75" customHeight="1">
      <c r="G297" s="51"/>
    </row>
    <row r="298" ht="15.75" customHeight="1">
      <c r="G298" s="51"/>
    </row>
    <row r="299" ht="15.75" customHeight="1">
      <c r="G299" s="51"/>
    </row>
    <row r="300" ht="15.75" customHeight="1">
      <c r="G300" s="51"/>
    </row>
    <row r="301" ht="15.75" customHeight="1">
      <c r="G301" s="51"/>
    </row>
    <row r="302" ht="15.75" customHeight="1">
      <c r="G302" s="51"/>
    </row>
    <row r="303" ht="15.75" customHeight="1">
      <c r="G303" s="51"/>
    </row>
    <row r="304" ht="15.75" customHeight="1">
      <c r="G304" s="51"/>
    </row>
    <row r="305" ht="15.75" customHeight="1">
      <c r="G305" s="51"/>
    </row>
    <row r="306" ht="15.75" customHeight="1">
      <c r="G306" s="51"/>
    </row>
    <row r="307" ht="15.75" customHeight="1">
      <c r="G307" s="51"/>
    </row>
    <row r="308" ht="15.75" customHeight="1">
      <c r="G308" s="51"/>
    </row>
    <row r="309" ht="15.75" customHeight="1">
      <c r="G309" s="51"/>
    </row>
    <row r="310" ht="15.75" customHeight="1">
      <c r="G310" s="51"/>
    </row>
    <row r="311" ht="15.75" customHeight="1">
      <c r="G311" s="51"/>
    </row>
    <row r="312" ht="15.75" customHeight="1">
      <c r="G312" s="51"/>
    </row>
    <row r="313" ht="15.75" customHeight="1">
      <c r="G313" s="51"/>
    </row>
    <row r="314" ht="15.75" customHeight="1">
      <c r="G314" s="51"/>
    </row>
    <row r="315" ht="15.75" customHeight="1">
      <c r="G315" s="51"/>
    </row>
    <row r="316" ht="15.75" customHeight="1">
      <c r="G316" s="51"/>
    </row>
    <row r="317" ht="15.75" customHeight="1">
      <c r="G317" s="51"/>
    </row>
    <row r="318" ht="15.75" customHeight="1">
      <c r="G318" s="51"/>
    </row>
    <row r="319" ht="15.75" customHeight="1">
      <c r="G319" s="51"/>
    </row>
    <row r="320" ht="15.75" customHeight="1">
      <c r="G320" s="51"/>
    </row>
    <row r="321" ht="15.75" customHeight="1">
      <c r="G321" s="51"/>
    </row>
    <row r="322" ht="15.75" customHeight="1">
      <c r="G322" s="51"/>
    </row>
    <row r="323" ht="15.75" customHeight="1">
      <c r="G323" s="51"/>
    </row>
    <row r="324" ht="15.75" customHeight="1">
      <c r="G324" s="51"/>
    </row>
    <row r="325" ht="15.75" customHeight="1">
      <c r="G325" s="51"/>
    </row>
    <row r="326" ht="15.75" customHeight="1">
      <c r="G326" s="51"/>
    </row>
    <row r="327" ht="15.75" customHeight="1">
      <c r="G327" s="51"/>
    </row>
    <row r="328" ht="15.75" customHeight="1">
      <c r="G328" s="51"/>
    </row>
    <row r="329" ht="15.75" customHeight="1">
      <c r="G329" s="51"/>
    </row>
    <row r="330" ht="15.75" customHeight="1">
      <c r="G330" s="51"/>
    </row>
    <row r="331" ht="15.75" customHeight="1">
      <c r="G331" s="51"/>
    </row>
    <row r="332" ht="15.75" customHeight="1">
      <c r="G332" s="51"/>
    </row>
    <row r="333" ht="15.75" customHeight="1">
      <c r="G333" s="51"/>
    </row>
    <row r="334" ht="15.75" customHeight="1">
      <c r="G334" s="51"/>
    </row>
    <row r="335" ht="15.75" customHeight="1">
      <c r="G335" s="51"/>
    </row>
    <row r="336" ht="15.75" customHeight="1">
      <c r="G336" s="51"/>
    </row>
    <row r="337" ht="15.75" customHeight="1">
      <c r="G337" s="51"/>
    </row>
    <row r="338" ht="15.75" customHeight="1">
      <c r="G338" s="51"/>
    </row>
    <row r="339" ht="15.75" customHeight="1">
      <c r="G339" s="51"/>
    </row>
    <row r="340" ht="15.75" customHeight="1">
      <c r="G340" s="51"/>
    </row>
    <row r="341" ht="15.75" customHeight="1">
      <c r="G341" s="51"/>
    </row>
    <row r="342" ht="15.75" customHeight="1">
      <c r="G342" s="51"/>
    </row>
    <row r="343" ht="15.75" customHeight="1">
      <c r="G343" s="51"/>
    </row>
    <row r="344" ht="15.75" customHeight="1">
      <c r="G344" s="51"/>
    </row>
    <row r="345" ht="15.75" customHeight="1">
      <c r="G345" s="51"/>
    </row>
    <row r="346" ht="15.75" customHeight="1">
      <c r="G346" s="51"/>
    </row>
    <row r="347" ht="15.75" customHeight="1">
      <c r="G347" s="51"/>
    </row>
    <row r="348" ht="15.75" customHeight="1">
      <c r="G348" s="51"/>
    </row>
    <row r="349" ht="15.75" customHeight="1">
      <c r="G349" s="51"/>
    </row>
    <row r="350" ht="15.75" customHeight="1">
      <c r="G350" s="51"/>
    </row>
    <row r="351" ht="15.75" customHeight="1">
      <c r="G351" s="51"/>
    </row>
    <row r="352" ht="15.75" customHeight="1">
      <c r="G352" s="51"/>
    </row>
    <row r="353" ht="15.75" customHeight="1">
      <c r="G353" s="51"/>
    </row>
    <row r="354" ht="15.75" customHeight="1">
      <c r="G354" s="51"/>
    </row>
    <row r="355" ht="15.75" customHeight="1">
      <c r="G355" s="51"/>
    </row>
    <row r="356" ht="15.75" customHeight="1">
      <c r="G356" s="51"/>
    </row>
    <row r="357" ht="15.75" customHeight="1">
      <c r="G357" s="51"/>
    </row>
    <row r="358" ht="15.75" customHeight="1">
      <c r="G358" s="51"/>
    </row>
    <row r="359" ht="15.75" customHeight="1">
      <c r="G359" s="51"/>
    </row>
    <row r="360" ht="15.75" customHeight="1">
      <c r="G360" s="51"/>
    </row>
    <row r="361" ht="15.75" customHeight="1">
      <c r="G361" s="51"/>
    </row>
    <row r="362" ht="15.75" customHeight="1">
      <c r="G362" s="51"/>
    </row>
    <row r="363" ht="15.75" customHeight="1">
      <c r="G363" s="51"/>
    </row>
    <row r="364" ht="15.75" customHeight="1">
      <c r="G364" s="51"/>
    </row>
    <row r="365" ht="15.75" customHeight="1">
      <c r="G365" s="51"/>
    </row>
    <row r="366" ht="15.75" customHeight="1">
      <c r="G366" s="51"/>
    </row>
    <row r="367" ht="15.75" customHeight="1">
      <c r="G367" s="51"/>
    </row>
    <row r="368" ht="15.75" customHeight="1">
      <c r="G368" s="51"/>
    </row>
    <row r="369" ht="15.75" customHeight="1">
      <c r="G369" s="51"/>
    </row>
    <row r="370" ht="15.75" customHeight="1">
      <c r="G370" s="51"/>
    </row>
    <row r="371" ht="15.75" customHeight="1">
      <c r="G371" s="51"/>
    </row>
    <row r="372" ht="15.75" customHeight="1">
      <c r="G372" s="51"/>
    </row>
    <row r="373" ht="15.75" customHeight="1">
      <c r="G373" s="51"/>
    </row>
    <row r="374" ht="15.75" customHeight="1">
      <c r="G374" s="51"/>
    </row>
    <row r="375" ht="15.75" customHeight="1">
      <c r="G375" s="51"/>
    </row>
    <row r="376" ht="15.75" customHeight="1">
      <c r="G376" s="51"/>
    </row>
    <row r="377" ht="15.75" customHeight="1">
      <c r="G377" s="51"/>
    </row>
    <row r="378" ht="15.75" customHeight="1">
      <c r="G378" s="51"/>
    </row>
    <row r="379" ht="15.75" customHeight="1">
      <c r="G379" s="51"/>
    </row>
    <row r="380" ht="15.75" customHeight="1">
      <c r="G380" s="51"/>
    </row>
    <row r="381" ht="15.75" customHeight="1">
      <c r="G381" s="51"/>
    </row>
    <row r="382" ht="15.75" customHeight="1">
      <c r="G382" s="51"/>
    </row>
    <row r="383" ht="15.75" customHeight="1">
      <c r="G383" s="51"/>
    </row>
    <row r="384" ht="15.75" customHeight="1">
      <c r="G384" s="51"/>
    </row>
    <row r="385" ht="15.75" customHeight="1">
      <c r="G385" s="51"/>
    </row>
    <row r="386" ht="15.75" customHeight="1">
      <c r="G386" s="51"/>
    </row>
    <row r="387" ht="15.75" customHeight="1">
      <c r="G387" s="51"/>
    </row>
    <row r="388" ht="15.75" customHeight="1">
      <c r="G388" s="51"/>
    </row>
    <row r="389" ht="15.75" customHeight="1">
      <c r="G389" s="51"/>
    </row>
    <row r="390" ht="15.75" customHeight="1">
      <c r="G390" s="51"/>
    </row>
    <row r="391" ht="15.75" customHeight="1">
      <c r="G391" s="51"/>
    </row>
    <row r="392" ht="15.75" customHeight="1">
      <c r="G392" s="51"/>
    </row>
    <row r="393" ht="15.75" customHeight="1">
      <c r="G393" s="51"/>
    </row>
    <row r="394" ht="15.75" customHeight="1">
      <c r="G394" s="51"/>
    </row>
    <row r="395" ht="15.75" customHeight="1">
      <c r="G395" s="51"/>
    </row>
    <row r="396" ht="15.75" customHeight="1">
      <c r="G396" s="51"/>
    </row>
    <row r="397" ht="15.75" customHeight="1">
      <c r="G397" s="51"/>
    </row>
    <row r="398" ht="15.75" customHeight="1">
      <c r="G398" s="51"/>
    </row>
    <row r="399" ht="15.75" customHeight="1">
      <c r="G399" s="51"/>
    </row>
    <row r="400" ht="15.75" customHeight="1">
      <c r="G400" s="51"/>
    </row>
    <row r="401" ht="15.75" customHeight="1">
      <c r="G401" s="51"/>
    </row>
    <row r="402" ht="15.75" customHeight="1">
      <c r="G402" s="51"/>
    </row>
    <row r="403" ht="15.75" customHeight="1">
      <c r="G403" s="51"/>
    </row>
    <row r="404" ht="15.75" customHeight="1">
      <c r="G404" s="51"/>
    </row>
    <row r="405" ht="15.75" customHeight="1">
      <c r="G405" s="51"/>
    </row>
    <row r="406" ht="15.75" customHeight="1">
      <c r="G406" s="51"/>
    </row>
    <row r="407" ht="15.75" customHeight="1">
      <c r="G407" s="51"/>
    </row>
    <row r="408" ht="15.75" customHeight="1">
      <c r="G408" s="51"/>
    </row>
    <row r="409" ht="15.75" customHeight="1">
      <c r="G409" s="51"/>
    </row>
    <row r="410" ht="15.75" customHeight="1">
      <c r="G410" s="51"/>
    </row>
    <row r="411" ht="15.75" customHeight="1">
      <c r="G411" s="51"/>
    </row>
    <row r="412" ht="15.75" customHeight="1">
      <c r="G412" s="51"/>
    </row>
    <row r="413" ht="15.75" customHeight="1">
      <c r="G413" s="51"/>
    </row>
    <row r="414" ht="15.75" customHeight="1">
      <c r="G414" s="51"/>
    </row>
    <row r="415" ht="15.75" customHeight="1">
      <c r="G415" s="51"/>
    </row>
    <row r="416" ht="15.75" customHeight="1">
      <c r="G416" s="51"/>
    </row>
    <row r="417" ht="15.75" customHeight="1">
      <c r="G417" s="51"/>
    </row>
    <row r="418" ht="15.75" customHeight="1">
      <c r="G418" s="51"/>
    </row>
    <row r="419" ht="15.75" customHeight="1">
      <c r="G419" s="51"/>
    </row>
    <row r="420" ht="15.75" customHeight="1">
      <c r="G420" s="51"/>
    </row>
    <row r="421" ht="15.75" customHeight="1">
      <c r="G421" s="51"/>
    </row>
    <row r="422" ht="15.75" customHeight="1">
      <c r="G422" s="51"/>
    </row>
    <row r="423" ht="15.75" customHeight="1">
      <c r="G423" s="51"/>
    </row>
    <row r="424" ht="15.75" customHeight="1">
      <c r="G424" s="51"/>
    </row>
    <row r="425" ht="15.75" customHeight="1">
      <c r="G425" s="51"/>
    </row>
    <row r="426" ht="15.75" customHeight="1">
      <c r="G426" s="51"/>
    </row>
    <row r="427" ht="15.75" customHeight="1">
      <c r="G427" s="51"/>
    </row>
    <row r="428" ht="15.75" customHeight="1">
      <c r="G428" s="51"/>
    </row>
    <row r="429" ht="15.75" customHeight="1">
      <c r="G429" s="51"/>
    </row>
    <row r="430" ht="15.75" customHeight="1">
      <c r="G430" s="51"/>
    </row>
    <row r="431" ht="15.75" customHeight="1">
      <c r="G431" s="51"/>
    </row>
    <row r="432" ht="15.75" customHeight="1">
      <c r="G432" s="51"/>
    </row>
    <row r="433" ht="15.75" customHeight="1">
      <c r="G433" s="51"/>
    </row>
    <row r="434" ht="15.75" customHeight="1">
      <c r="G434" s="51"/>
    </row>
    <row r="435" ht="15.75" customHeight="1">
      <c r="G435" s="51"/>
    </row>
    <row r="436" ht="15.75" customHeight="1">
      <c r="G436" s="51"/>
    </row>
    <row r="437" ht="15.75" customHeight="1">
      <c r="G437" s="51"/>
    </row>
    <row r="438" ht="15.75" customHeight="1">
      <c r="G438" s="51"/>
    </row>
    <row r="439" ht="15.75" customHeight="1">
      <c r="G439" s="51"/>
    </row>
    <row r="440" ht="15.75" customHeight="1">
      <c r="G440" s="51"/>
    </row>
    <row r="441" ht="15.75" customHeight="1">
      <c r="G441" s="51"/>
    </row>
    <row r="442" ht="15.75" customHeight="1">
      <c r="G442" s="51"/>
    </row>
    <row r="443" ht="15.75" customHeight="1">
      <c r="G443" s="51"/>
    </row>
    <row r="444" ht="15.75" customHeight="1">
      <c r="G444" s="51"/>
    </row>
    <row r="445" ht="15.75" customHeight="1">
      <c r="G445" s="51"/>
    </row>
    <row r="446" ht="15.75" customHeight="1">
      <c r="G446" s="51"/>
    </row>
    <row r="447" ht="15.75" customHeight="1">
      <c r="G447" s="51"/>
    </row>
    <row r="448" ht="15.75" customHeight="1">
      <c r="G448" s="51"/>
    </row>
    <row r="449" ht="15.75" customHeight="1">
      <c r="G449" s="51"/>
    </row>
    <row r="450" ht="15.75" customHeight="1">
      <c r="G450" s="51"/>
    </row>
    <row r="451" ht="15.75" customHeight="1">
      <c r="G451" s="51"/>
    </row>
    <row r="452" ht="15.75" customHeight="1">
      <c r="G452" s="51"/>
    </row>
    <row r="453" ht="15.75" customHeight="1">
      <c r="G453" s="51"/>
    </row>
    <row r="454" ht="15.75" customHeight="1">
      <c r="G454" s="51"/>
    </row>
    <row r="455" ht="15.75" customHeight="1">
      <c r="G455" s="51"/>
    </row>
    <row r="456" ht="15.75" customHeight="1">
      <c r="G456" s="51"/>
    </row>
    <row r="457" ht="15.75" customHeight="1">
      <c r="G457" s="51"/>
    </row>
    <row r="458" ht="15.75" customHeight="1">
      <c r="G458" s="51"/>
    </row>
    <row r="459" ht="15.75" customHeight="1">
      <c r="G459" s="51"/>
    </row>
    <row r="460" ht="15.75" customHeight="1">
      <c r="G460" s="51"/>
    </row>
    <row r="461" ht="15.75" customHeight="1">
      <c r="G461" s="51"/>
    </row>
    <row r="462" ht="15.75" customHeight="1">
      <c r="G462" s="51"/>
    </row>
    <row r="463" ht="15.75" customHeight="1">
      <c r="G463" s="51"/>
    </row>
    <row r="464" ht="15.75" customHeight="1">
      <c r="G464" s="51"/>
    </row>
    <row r="465" ht="15.75" customHeight="1">
      <c r="G465" s="51"/>
    </row>
    <row r="466" ht="15.75" customHeight="1">
      <c r="G466" s="51"/>
    </row>
    <row r="467" ht="15.75" customHeight="1">
      <c r="G467" s="51"/>
    </row>
    <row r="468" ht="15.75" customHeight="1">
      <c r="G468" s="51"/>
    </row>
    <row r="469" ht="15.75" customHeight="1">
      <c r="G469" s="51"/>
    </row>
    <row r="470" ht="15.75" customHeight="1">
      <c r="G470" s="51"/>
    </row>
    <row r="471" ht="15.75" customHeight="1">
      <c r="G471" s="51"/>
    </row>
    <row r="472" ht="15.75" customHeight="1">
      <c r="G472" s="51"/>
    </row>
    <row r="473" ht="15.75" customHeight="1">
      <c r="G473" s="51"/>
    </row>
    <row r="474" ht="15.75" customHeight="1">
      <c r="G474" s="51"/>
    </row>
    <row r="475" ht="15.75" customHeight="1">
      <c r="G475" s="51"/>
    </row>
    <row r="476" ht="15.75" customHeight="1">
      <c r="G476" s="51"/>
    </row>
    <row r="477" ht="15.75" customHeight="1">
      <c r="G477" s="51"/>
    </row>
    <row r="478" ht="15.75" customHeight="1">
      <c r="G478" s="51"/>
    </row>
    <row r="479" ht="15.75" customHeight="1">
      <c r="G479" s="51"/>
    </row>
    <row r="480" ht="15.75" customHeight="1">
      <c r="G480" s="51"/>
    </row>
    <row r="481" ht="15.75" customHeight="1">
      <c r="G481" s="51"/>
    </row>
    <row r="482" ht="15.75" customHeight="1">
      <c r="G482" s="51"/>
    </row>
    <row r="483" ht="15.75" customHeight="1">
      <c r="G483" s="51"/>
    </row>
    <row r="484" ht="15.75" customHeight="1">
      <c r="G484" s="51"/>
    </row>
    <row r="485" ht="15.75" customHeight="1">
      <c r="G485" s="51"/>
    </row>
    <row r="486" ht="15.75" customHeight="1">
      <c r="G486" s="51"/>
    </row>
    <row r="487" ht="15.75" customHeight="1">
      <c r="G487" s="51"/>
    </row>
    <row r="488" ht="15.75" customHeight="1">
      <c r="G488" s="51"/>
    </row>
    <row r="489" ht="15.75" customHeight="1">
      <c r="G489" s="51"/>
    </row>
    <row r="490" ht="15.75" customHeight="1">
      <c r="G490" s="51"/>
    </row>
    <row r="491" ht="15.75" customHeight="1">
      <c r="G491" s="51"/>
    </row>
    <row r="492" ht="15.75" customHeight="1">
      <c r="G492" s="51"/>
    </row>
    <row r="493" ht="15.75" customHeight="1">
      <c r="G493" s="51"/>
    </row>
    <row r="494" ht="15.75" customHeight="1">
      <c r="G494" s="51"/>
    </row>
    <row r="495" ht="15.75" customHeight="1">
      <c r="G495" s="51"/>
    </row>
    <row r="496" ht="15.75" customHeight="1">
      <c r="G496" s="51"/>
    </row>
    <row r="497" ht="15.75" customHeight="1">
      <c r="G497" s="51"/>
    </row>
    <row r="498" ht="15.75" customHeight="1">
      <c r="G498" s="51"/>
    </row>
    <row r="499" ht="15.75" customHeight="1">
      <c r="G499" s="51"/>
    </row>
    <row r="500" ht="15.75" customHeight="1">
      <c r="G500" s="51"/>
    </row>
    <row r="501" ht="15.75" customHeight="1">
      <c r="G501" s="51"/>
    </row>
    <row r="502" ht="15.75" customHeight="1">
      <c r="G502" s="51"/>
    </row>
    <row r="503" ht="15.75" customHeight="1">
      <c r="G503" s="51"/>
    </row>
    <row r="504" ht="15.75" customHeight="1">
      <c r="G504" s="51"/>
    </row>
    <row r="505" ht="15.75" customHeight="1">
      <c r="G505" s="51"/>
    </row>
    <row r="506" ht="15.75" customHeight="1">
      <c r="G506" s="51"/>
    </row>
    <row r="507" ht="15.75" customHeight="1">
      <c r="G507" s="51"/>
    </row>
    <row r="508" ht="15.75" customHeight="1">
      <c r="G508" s="51"/>
    </row>
    <row r="509" ht="15.75" customHeight="1">
      <c r="G509" s="51"/>
    </row>
    <row r="510" ht="15.75" customHeight="1">
      <c r="G510" s="51"/>
    </row>
    <row r="511" ht="15.75" customHeight="1">
      <c r="G511" s="51"/>
    </row>
    <row r="512" ht="15.75" customHeight="1">
      <c r="G512" s="51"/>
    </row>
    <row r="513" ht="15.75" customHeight="1">
      <c r="G513" s="51"/>
    </row>
    <row r="514" ht="15.75" customHeight="1">
      <c r="G514" s="51"/>
    </row>
    <row r="515" ht="15.75" customHeight="1">
      <c r="G515" s="51"/>
    </row>
    <row r="516" ht="15.75" customHeight="1">
      <c r="G516" s="51"/>
    </row>
    <row r="517" ht="15.75" customHeight="1">
      <c r="G517" s="51"/>
    </row>
    <row r="518" ht="15.75" customHeight="1">
      <c r="G518" s="51"/>
    </row>
    <row r="519" ht="15.75" customHeight="1">
      <c r="G519" s="51"/>
    </row>
    <row r="520" ht="15.75" customHeight="1">
      <c r="G520" s="51"/>
    </row>
    <row r="521" ht="15.75" customHeight="1">
      <c r="G521" s="51"/>
    </row>
    <row r="522" ht="15.75" customHeight="1">
      <c r="G522" s="51"/>
    </row>
    <row r="523" ht="15.75" customHeight="1">
      <c r="G523" s="51"/>
    </row>
    <row r="524" ht="15.75" customHeight="1">
      <c r="G524" s="51"/>
    </row>
    <row r="525" ht="15.75" customHeight="1">
      <c r="G525" s="51"/>
    </row>
    <row r="526" ht="15.75" customHeight="1">
      <c r="G526" s="51"/>
    </row>
    <row r="527" ht="15.75" customHeight="1">
      <c r="G527" s="51"/>
    </row>
    <row r="528" ht="15.75" customHeight="1">
      <c r="G528" s="51"/>
    </row>
    <row r="529" ht="15.75" customHeight="1">
      <c r="G529" s="51"/>
    </row>
    <row r="530" ht="15.75" customHeight="1">
      <c r="G530" s="51"/>
    </row>
    <row r="531" ht="15.75" customHeight="1">
      <c r="G531" s="51"/>
    </row>
    <row r="532" ht="15.75" customHeight="1">
      <c r="G532" s="51"/>
    </row>
    <row r="533" ht="15.75" customHeight="1">
      <c r="G533" s="51"/>
    </row>
    <row r="534" ht="15.75" customHeight="1">
      <c r="G534" s="51"/>
    </row>
    <row r="535" ht="15.75" customHeight="1">
      <c r="G535" s="51"/>
    </row>
    <row r="536" ht="15.75" customHeight="1">
      <c r="G536" s="51"/>
    </row>
    <row r="537" ht="15.75" customHeight="1">
      <c r="G537" s="51"/>
    </row>
    <row r="538" ht="15.75" customHeight="1">
      <c r="G538" s="51"/>
    </row>
    <row r="539" ht="15.75" customHeight="1">
      <c r="G539" s="51"/>
    </row>
    <row r="540" ht="15.75" customHeight="1">
      <c r="G540" s="51"/>
    </row>
    <row r="541" ht="15.75" customHeight="1">
      <c r="G541" s="51"/>
    </row>
    <row r="542" ht="15.75" customHeight="1">
      <c r="G542" s="51"/>
    </row>
    <row r="543" ht="15.75" customHeight="1">
      <c r="G543" s="51"/>
    </row>
    <row r="544" ht="15.75" customHeight="1">
      <c r="G544" s="51"/>
    </row>
    <row r="545" ht="15.75" customHeight="1">
      <c r="G545" s="51"/>
    </row>
    <row r="546" ht="15.75" customHeight="1">
      <c r="G546" s="51"/>
    </row>
    <row r="547" ht="15.75" customHeight="1">
      <c r="G547" s="51"/>
    </row>
    <row r="548" ht="15.75" customHeight="1">
      <c r="G548" s="51"/>
    </row>
    <row r="549" ht="15.75" customHeight="1">
      <c r="G549" s="51"/>
    </row>
    <row r="550" ht="15.75" customHeight="1">
      <c r="G550" s="51"/>
    </row>
    <row r="551" ht="15.75" customHeight="1">
      <c r="G551" s="51"/>
    </row>
    <row r="552" ht="15.75" customHeight="1">
      <c r="G552" s="51"/>
    </row>
    <row r="553" ht="15.75" customHeight="1">
      <c r="G553" s="51"/>
    </row>
    <row r="554" ht="15.75" customHeight="1">
      <c r="G554" s="51"/>
    </row>
    <row r="555" ht="15.75" customHeight="1">
      <c r="G555" s="51"/>
    </row>
    <row r="556" ht="15.75" customHeight="1">
      <c r="G556" s="51"/>
    </row>
    <row r="557" ht="15.75" customHeight="1">
      <c r="G557" s="51"/>
    </row>
    <row r="558" ht="15.75" customHeight="1">
      <c r="G558" s="51"/>
    </row>
    <row r="559" ht="15.75" customHeight="1">
      <c r="G559" s="51"/>
    </row>
    <row r="560" ht="15.75" customHeight="1">
      <c r="G560" s="51"/>
    </row>
    <row r="561" ht="15.75" customHeight="1">
      <c r="G561" s="51"/>
    </row>
    <row r="562" ht="15.75" customHeight="1">
      <c r="G562" s="51"/>
    </row>
    <row r="563" ht="15.75" customHeight="1">
      <c r="G563" s="51"/>
    </row>
    <row r="564" ht="15.75" customHeight="1">
      <c r="G564" s="51"/>
    </row>
    <row r="565" ht="15.75" customHeight="1">
      <c r="G565" s="51"/>
    </row>
    <row r="566" ht="15.75" customHeight="1">
      <c r="G566" s="51"/>
    </row>
    <row r="567" ht="15.75" customHeight="1">
      <c r="G567" s="51"/>
    </row>
    <row r="568" ht="15.75" customHeight="1">
      <c r="G568" s="51"/>
    </row>
    <row r="569" ht="15.75" customHeight="1">
      <c r="G569" s="51"/>
    </row>
    <row r="570" ht="15.75" customHeight="1">
      <c r="G570" s="51"/>
    </row>
    <row r="571" ht="15.75" customHeight="1">
      <c r="G571" s="51"/>
    </row>
    <row r="572" ht="15.75" customHeight="1">
      <c r="G572" s="51"/>
    </row>
    <row r="573" ht="15.75" customHeight="1">
      <c r="G573" s="51"/>
    </row>
    <row r="574" ht="15.75" customHeight="1">
      <c r="G574" s="51"/>
    </row>
    <row r="575" ht="15.75" customHeight="1">
      <c r="G575" s="51"/>
    </row>
    <row r="576" ht="15.75" customHeight="1">
      <c r="G576" s="51"/>
    </row>
    <row r="577" ht="15.75" customHeight="1">
      <c r="G577" s="51"/>
    </row>
    <row r="578" ht="15.75" customHeight="1">
      <c r="G578" s="51"/>
    </row>
    <row r="579" ht="15.75" customHeight="1">
      <c r="G579" s="51"/>
    </row>
    <row r="580" ht="15.75" customHeight="1">
      <c r="G580" s="51"/>
    </row>
    <row r="581" ht="15.75" customHeight="1">
      <c r="G581" s="51"/>
    </row>
    <row r="582" ht="15.75" customHeight="1">
      <c r="G582" s="51"/>
    </row>
    <row r="583" ht="15.75" customHeight="1">
      <c r="G583" s="51"/>
    </row>
    <row r="584" ht="15.75" customHeight="1">
      <c r="G584" s="51"/>
    </row>
    <row r="585" ht="15.75" customHeight="1">
      <c r="G585" s="51"/>
    </row>
    <row r="586" ht="15.75" customHeight="1">
      <c r="G586" s="51"/>
    </row>
    <row r="587" ht="15.75" customHeight="1">
      <c r="G587" s="51"/>
    </row>
    <row r="588" ht="15.75" customHeight="1">
      <c r="G588" s="51"/>
    </row>
    <row r="589" ht="15.75" customHeight="1">
      <c r="G589" s="51"/>
    </row>
    <row r="590" ht="15.75" customHeight="1">
      <c r="G590" s="51"/>
    </row>
    <row r="591" ht="15.75" customHeight="1">
      <c r="G591" s="51"/>
    </row>
    <row r="592" ht="15.75" customHeight="1">
      <c r="G592" s="51"/>
    </row>
    <row r="593" ht="15.75" customHeight="1">
      <c r="G593" s="51"/>
    </row>
    <row r="594" ht="15.75" customHeight="1">
      <c r="G594" s="51"/>
    </row>
    <row r="595" ht="15.75" customHeight="1">
      <c r="G595" s="51"/>
    </row>
    <row r="596" ht="15.75" customHeight="1">
      <c r="G596" s="51"/>
    </row>
    <row r="597" ht="15.75" customHeight="1">
      <c r="G597" s="51"/>
    </row>
    <row r="598" ht="15.75" customHeight="1">
      <c r="G598" s="51"/>
    </row>
    <row r="599" ht="15.75" customHeight="1">
      <c r="G599" s="51"/>
    </row>
    <row r="600" ht="15.75" customHeight="1">
      <c r="G600" s="51"/>
    </row>
    <row r="601" ht="15.75" customHeight="1">
      <c r="G601" s="51"/>
    </row>
    <row r="602" ht="15.75" customHeight="1">
      <c r="G602" s="51"/>
    </row>
    <row r="603" ht="15.75" customHeight="1">
      <c r="G603" s="51"/>
    </row>
    <row r="604" ht="15.75" customHeight="1">
      <c r="G604" s="51"/>
    </row>
    <row r="605" ht="15.75" customHeight="1">
      <c r="G605" s="51"/>
    </row>
    <row r="606" ht="15.75" customHeight="1">
      <c r="G606" s="51"/>
    </row>
    <row r="607" ht="15.75" customHeight="1">
      <c r="G607" s="51"/>
    </row>
    <row r="608" ht="15.75" customHeight="1">
      <c r="G608" s="51"/>
    </row>
    <row r="609" ht="15.75" customHeight="1">
      <c r="G609" s="51"/>
    </row>
    <row r="610" ht="15.75" customHeight="1">
      <c r="G610" s="51"/>
    </row>
    <row r="611" ht="15.75" customHeight="1">
      <c r="G611" s="51"/>
    </row>
    <row r="612" ht="15.75" customHeight="1">
      <c r="G612" s="51"/>
    </row>
    <row r="613" ht="15.75" customHeight="1">
      <c r="G613" s="51"/>
    </row>
    <row r="614" ht="15.75" customHeight="1">
      <c r="G614" s="51"/>
    </row>
    <row r="615" ht="15.75" customHeight="1">
      <c r="G615" s="51"/>
    </row>
    <row r="616" ht="15.75" customHeight="1">
      <c r="G616" s="51"/>
    </row>
    <row r="617" ht="15.75" customHeight="1">
      <c r="G617" s="51"/>
    </row>
    <row r="618" ht="15.75" customHeight="1">
      <c r="G618" s="51"/>
    </row>
    <row r="619" ht="15.75" customHeight="1">
      <c r="G619" s="51"/>
    </row>
    <row r="620" ht="15.75" customHeight="1">
      <c r="G620" s="51"/>
    </row>
    <row r="621" ht="15.75" customHeight="1">
      <c r="G621" s="51"/>
    </row>
    <row r="622" ht="15.75" customHeight="1">
      <c r="G622" s="51"/>
    </row>
    <row r="623" ht="15.75" customHeight="1">
      <c r="G623" s="51"/>
    </row>
    <row r="624" ht="15.75" customHeight="1">
      <c r="G624" s="51"/>
    </row>
    <row r="625" ht="15.75" customHeight="1">
      <c r="G625" s="51"/>
    </row>
    <row r="626" ht="15.75" customHeight="1">
      <c r="G626" s="51"/>
    </row>
    <row r="627" ht="15.75" customHeight="1">
      <c r="G627" s="51"/>
    </row>
    <row r="628" ht="15.75" customHeight="1">
      <c r="G628" s="51"/>
    </row>
    <row r="629" ht="15.75" customHeight="1">
      <c r="G629" s="51"/>
    </row>
    <row r="630" ht="15.75" customHeight="1">
      <c r="G630" s="51"/>
    </row>
    <row r="631" ht="15.75" customHeight="1">
      <c r="G631" s="51"/>
    </row>
    <row r="632" ht="15.75" customHeight="1">
      <c r="G632" s="51"/>
    </row>
    <row r="633" ht="15.75" customHeight="1">
      <c r="G633" s="51"/>
    </row>
    <row r="634" ht="15.75" customHeight="1">
      <c r="G634" s="51"/>
    </row>
    <row r="635" ht="15.75" customHeight="1">
      <c r="G635" s="51"/>
    </row>
    <row r="636" ht="15.75" customHeight="1">
      <c r="G636" s="51"/>
    </row>
    <row r="637" ht="15.75" customHeight="1">
      <c r="G637" s="51"/>
    </row>
    <row r="638" ht="15.75" customHeight="1">
      <c r="G638" s="51"/>
    </row>
    <row r="639" ht="15.75" customHeight="1">
      <c r="G639" s="51"/>
    </row>
    <row r="640" ht="15.75" customHeight="1">
      <c r="G640" s="51"/>
    </row>
    <row r="641" ht="15.75" customHeight="1">
      <c r="G641" s="51"/>
    </row>
    <row r="642" ht="15.75" customHeight="1">
      <c r="G642" s="51"/>
    </row>
    <row r="643" ht="15.75" customHeight="1">
      <c r="G643" s="51"/>
    </row>
    <row r="644" ht="15.75" customHeight="1">
      <c r="G644" s="51"/>
    </row>
    <row r="645" ht="15.75" customHeight="1">
      <c r="G645" s="51"/>
    </row>
    <row r="646" ht="15.75" customHeight="1">
      <c r="G646" s="51"/>
    </row>
    <row r="647" ht="15.75" customHeight="1">
      <c r="G647" s="51"/>
    </row>
    <row r="648" ht="15.75" customHeight="1">
      <c r="G648" s="51"/>
    </row>
    <row r="649" ht="15.75" customHeight="1">
      <c r="G649" s="51"/>
    </row>
    <row r="650" ht="15.75" customHeight="1">
      <c r="G650" s="51"/>
    </row>
    <row r="651" ht="15.75" customHeight="1">
      <c r="G651" s="51"/>
    </row>
    <row r="652" ht="15.75" customHeight="1">
      <c r="G652" s="51"/>
    </row>
    <row r="653" ht="15.75" customHeight="1">
      <c r="G653" s="51"/>
    </row>
    <row r="654" ht="15.75" customHeight="1">
      <c r="G654" s="51"/>
    </row>
    <row r="655" ht="15.75" customHeight="1">
      <c r="G655" s="51"/>
    </row>
    <row r="656" ht="15.75" customHeight="1">
      <c r="G656" s="51"/>
    </row>
    <row r="657" ht="15.75" customHeight="1">
      <c r="G657" s="51"/>
    </row>
    <row r="658" ht="15.75" customHeight="1">
      <c r="G658" s="51"/>
    </row>
    <row r="659" ht="15.75" customHeight="1">
      <c r="G659" s="51"/>
    </row>
    <row r="660" ht="15.75" customHeight="1">
      <c r="G660" s="51"/>
    </row>
    <row r="661" ht="15.75" customHeight="1">
      <c r="G661" s="51"/>
    </row>
    <row r="662" ht="15.75" customHeight="1">
      <c r="G662" s="51"/>
    </row>
    <row r="663" ht="15.75" customHeight="1">
      <c r="G663" s="51"/>
    </row>
    <row r="664" ht="15.75" customHeight="1">
      <c r="G664" s="51"/>
    </row>
    <row r="665" ht="15.75" customHeight="1">
      <c r="G665" s="51"/>
    </row>
    <row r="666" ht="15.75" customHeight="1">
      <c r="G666" s="51"/>
    </row>
    <row r="667" ht="15.75" customHeight="1">
      <c r="G667" s="51"/>
    </row>
    <row r="668" ht="15.75" customHeight="1">
      <c r="G668" s="51"/>
    </row>
    <row r="669" ht="15.75" customHeight="1">
      <c r="G669" s="51"/>
    </row>
    <row r="670" ht="15.75" customHeight="1">
      <c r="G670" s="51"/>
    </row>
    <row r="671" ht="15.75" customHeight="1">
      <c r="G671" s="51"/>
    </row>
    <row r="672" ht="15.75" customHeight="1">
      <c r="G672" s="51"/>
    </row>
    <row r="673" ht="15.75" customHeight="1">
      <c r="G673" s="51"/>
    </row>
    <row r="674" ht="15.75" customHeight="1">
      <c r="G674" s="51"/>
    </row>
    <row r="675" ht="15.75" customHeight="1">
      <c r="G675" s="51"/>
    </row>
    <row r="676" ht="15.75" customHeight="1">
      <c r="G676" s="51"/>
    </row>
    <row r="677" ht="15.75" customHeight="1">
      <c r="G677" s="51"/>
    </row>
    <row r="678" ht="15.75" customHeight="1">
      <c r="G678" s="51"/>
    </row>
    <row r="679" ht="15.75" customHeight="1">
      <c r="G679" s="51"/>
    </row>
    <row r="680" ht="15.75" customHeight="1">
      <c r="G680" s="51"/>
    </row>
    <row r="681" ht="15.75" customHeight="1">
      <c r="G681" s="51"/>
    </row>
    <row r="682" ht="15.75" customHeight="1">
      <c r="G682" s="51"/>
    </row>
    <row r="683" ht="15.75" customHeight="1">
      <c r="G683" s="51"/>
    </row>
    <row r="684" ht="15.75" customHeight="1">
      <c r="G684" s="51"/>
    </row>
    <row r="685" ht="15.75" customHeight="1">
      <c r="G685" s="51"/>
    </row>
    <row r="686" ht="15.75" customHeight="1">
      <c r="G686" s="51"/>
    </row>
    <row r="687" ht="15.75" customHeight="1">
      <c r="G687" s="51"/>
    </row>
    <row r="688" ht="15.75" customHeight="1">
      <c r="G688" s="51"/>
    </row>
    <row r="689" ht="15.75" customHeight="1">
      <c r="G689" s="51"/>
    </row>
    <row r="690" ht="15.75" customHeight="1">
      <c r="G690" s="51"/>
    </row>
    <row r="691" ht="15.75" customHeight="1">
      <c r="G691" s="51"/>
    </row>
    <row r="692" ht="15.75" customHeight="1">
      <c r="G692" s="51"/>
    </row>
    <row r="693" ht="15.75" customHeight="1">
      <c r="G693" s="51"/>
    </row>
    <row r="694" ht="15.75" customHeight="1">
      <c r="G694" s="51"/>
    </row>
    <row r="695" ht="15.75" customHeight="1">
      <c r="G695" s="51"/>
    </row>
    <row r="696" ht="15.75" customHeight="1">
      <c r="G696" s="51"/>
    </row>
    <row r="697" ht="15.75" customHeight="1">
      <c r="G697" s="51"/>
    </row>
    <row r="698" ht="15.75" customHeight="1">
      <c r="G698" s="51"/>
    </row>
    <row r="699" ht="15.75" customHeight="1">
      <c r="G699" s="51"/>
    </row>
    <row r="700" ht="15.75" customHeight="1">
      <c r="G700" s="51"/>
    </row>
    <row r="701" ht="15.75" customHeight="1">
      <c r="G701" s="51"/>
    </row>
    <row r="702" ht="15.75" customHeight="1">
      <c r="G702" s="51"/>
    </row>
    <row r="703" ht="15.75" customHeight="1">
      <c r="G703" s="51"/>
    </row>
    <row r="704" ht="15.75" customHeight="1">
      <c r="G704" s="51"/>
    </row>
    <row r="705" ht="15.75" customHeight="1">
      <c r="G705" s="51"/>
    </row>
    <row r="706" ht="15.75" customHeight="1">
      <c r="G706" s="51"/>
    </row>
    <row r="707" ht="15.75" customHeight="1">
      <c r="G707" s="51"/>
    </row>
    <row r="708" ht="15.75" customHeight="1">
      <c r="G708" s="51"/>
    </row>
    <row r="709" ht="15.75" customHeight="1">
      <c r="G709" s="51"/>
    </row>
    <row r="710" ht="15.75" customHeight="1">
      <c r="G710" s="51"/>
    </row>
    <row r="711" ht="15.75" customHeight="1">
      <c r="G711" s="51"/>
    </row>
    <row r="712" ht="15.75" customHeight="1">
      <c r="G712" s="51"/>
    </row>
    <row r="713" ht="15.75" customHeight="1">
      <c r="G713" s="51"/>
    </row>
    <row r="714" ht="15.75" customHeight="1">
      <c r="G714" s="51"/>
    </row>
    <row r="715" ht="15.75" customHeight="1">
      <c r="G715" s="51"/>
    </row>
    <row r="716" ht="15.75" customHeight="1">
      <c r="G716" s="51"/>
    </row>
    <row r="717" ht="15.75" customHeight="1">
      <c r="G717" s="51"/>
    </row>
    <row r="718" ht="15.75" customHeight="1">
      <c r="G718" s="51"/>
    </row>
    <row r="719" ht="15.75" customHeight="1">
      <c r="G719" s="51"/>
    </row>
    <row r="720" ht="15.75" customHeight="1">
      <c r="G720" s="51"/>
    </row>
    <row r="721" ht="15.75" customHeight="1">
      <c r="G721" s="51"/>
    </row>
    <row r="722" ht="15.75" customHeight="1">
      <c r="G722" s="51"/>
    </row>
    <row r="723" ht="15.75" customHeight="1">
      <c r="G723" s="51"/>
    </row>
    <row r="724" ht="15.75" customHeight="1">
      <c r="G724" s="51"/>
    </row>
    <row r="725" ht="15.75" customHeight="1">
      <c r="G725" s="51"/>
    </row>
    <row r="726" ht="15.75" customHeight="1">
      <c r="G726" s="51"/>
    </row>
    <row r="727" ht="15.75" customHeight="1">
      <c r="G727" s="51"/>
    </row>
    <row r="728" ht="15.75" customHeight="1">
      <c r="G728" s="51"/>
    </row>
    <row r="729" ht="15.75" customHeight="1">
      <c r="G729" s="51"/>
    </row>
    <row r="730" ht="15.75" customHeight="1">
      <c r="G730" s="51"/>
    </row>
    <row r="731" ht="15.75" customHeight="1">
      <c r="G731" s="51"/>
    </row>
    <row r="732" ht="15.75" customHeight="1">
      <c r="G732" s="51"/>
    </row>
    <row r="733" ht="15.75" customHeight="1">
      <c r="G733" s="51"/>
    </row>
    <row r="734" ht="15.75" customHeight="1">
      <c r="G734" s="51"/>
    </row>
    <row r="735" ht="15.75" customHeight="1">
      <c r="G735" s="51"/>
    </row>
    <row r="736" ht="15.75" customHeight="1">
      <c r="G736" s="51"/>
    </row>
    <row r="737" ht="15.75" customHeight="1">
      <c r="G737" s="51"/>
    </row>
    <row r="738" ht="15.75" customHeight="1">
      <c r="G738" s="51"/>
    </row>
    <row r="739" ht="15.75" customHeight="1">
      <c r="G739" s="51"/>
    </row>
    <row r="740" ht="15.75" customHeight="1">
      <c r="G740" s="51"/>
    </row>
    <row r="741" ht="15.75" customHeight="1">
      <c r="G741" s="51"/>
    </row>
    <row r="742" ht="15.75" customHeight="1">
      <c r="G742" s="51"/>
    </row>
    <row r="743" ht="15.75" customHeight="1">
      <c r="G743" s="51"/>
    </row>
    <row r="744" ht="15.75" customHeight="1">
      <c r="G744" s="51"/>
    </row>
    <row r="745" ht="15.75" customHeight="1">
      <c r="G745" s="51"/>
    </row>
    <row r="746" ht="15.75" customHeight="1">
      <c r="G746" s="51"/>
    </row>
    <row r="747" ht="15.75" customHeight="1">
      <c r="G747" s="51"/>
    </row>
    <row r="748" ht="15.75" customHeight="1">
      <c r="G748" s="51"/>
    </row>
    <row r="749" ht="15.75" customHeight="1">
      <c r="G749" s="51"/>
    </row>
    <row r="750" ht="15.75" customHeight="1">
      <c r="G750" s="51"/>
    </row>
    <row r="751" ht="15.75" customHeight="1">
      <c r="G751" s="51"/>
    </row>
    <row r="752" ht="15.75" customHeight="1">
      <c r="G752" s="51"/>
    </row>
    <row r="753" ht="15.75" customHeight="1">
      <c r="G753" s="51"/>
    </row>
    <row r="754" ht="15.75" customHeight="1">
      <c r="G754" s="51"/>
    </row>
    <row r="755" ht="15.75" customHeight="1">
      <c r="G755" s="51"/>
    </row>
    <row r="756" ht="15.75" customHeight="1">
      <c r="G756" s="51"/>
    </row>
    <row r="757" ht="15.75" customHeight="1">
      <c r="G757" s="51"/>
    </row>
    <row r="758" ht="15.75" customHeight="1">
      <c r="G758" s="51"/>
    </row>
    <row r="759" ht="15.75" customHeight="1">
      <c r="G759" s="51"/>
    </row>
    <row r="760" ht="15.75" customHeight="1">
      <c r="G760" s="51"/>
    </row>
    <row r="761" ht="15.75" customHeight="1">
      <c r="G761" s="51"/>
    </row>
    <row r="762" ht="15.75" customHeight="1">
      <c r="G762" s="51"/>
    </row>
    <row r="763" ht="15.75" customHeight="1">
      <c r="G763" s="51"/>
    </row>
    <row r="764" ht="15.75" customHeight="1">
      <c r="G764" s="51"/>
    </row>
    <row r="765" ht="15.75" customHeight="1">
      <c r="G765" s="51"/>
    </row>
    <row r="766" ht="15.75" customHeight="1">
      <c r="G766" s="51"/>
    </row>
    <row r="767" ht="15.75" customHeight="1">
      <c r="G767" s="51"/>
    </row>
    <row r="768" ht="15.75" customHeight="1">
      <c r="G768" s="51"/>
    </row>
    <row r="769" ht="15.75" customHeight="1">
      <c r="G769" s="51"/>
    </row>
    <row r="770" ht="15.75" customHeight="1">
      <c r="G770" s="51"/>
    </row>
    <row r="771" ht="15.75" customHeight="1">
      <c r="G771" s="51"/>
    </row>
    <row r="772" ht="15.75" customHeight="1">
      <c r="G772" s="51"/>
    </row>
    <row r="773" ht="15.75" customHeight="1">
      <c r="G773" s="51"/>
    </row>
    <row r="774" ht="15.75" customHeight="1">
      <c r="G774" s="51"/>
    </row>
    <row r="775" ht="15.75" customHeight="1">
      <c r="G775" s="51"/>
    </row>
    <row r="776" ht="15.75" customHeight="1">
      <c r="G776" s="51"/>
    </row>
    <row r="777" ht="15.75" customHeight="1">
      <c r="G777" s="51"/>
    </row>
    <row r="778" ht="15.75" customHeight="1">
      <c r="G778" s="51"/>
    </row>
    <row r="779" ht="15.75" customHeight="1">
      <c r="G779" s="51"/>
    </row>
    <row r="780" ht="15.75" customHeight="1">
      <c r="G780" s="51"/>
    </row>
    <row r="781" ht="15.75" customHeight="1">
      <c r="G781" s="51"/>
    </row>
    <row r="782" ht="15.75" customHeight="1">
      <c r="G782" s="51"/>
    </row>
    <row r="783" ht="15.75" customHeight="1">
      <c r="G783" s="51"/>
    </row>
    <row r="784" ht="15.75" customHeight="1">
      <c r="G784" s="51"/>
    </row>
    <row r="785" ht="15.75" customHeight="1">
      <c r="G785" s="51"/>
    </row>
    <row r="786" ht="15.75" customHeight="1">
      <c r="G786" s="51"/>
    </row>
    <row r="787" ht="15.75" customHeight="1">
      <c r="G787" s="51"/>
    </row>
    <row r="788" ht="15.75" customHeight="1">
      <c r="G788" s="51"/>
    </row>
    <row r="789" ht="15.75" customHeight="1">
      <c r="G789" s="51"/>
    </row>
    <row r="790" ht="15.75" customHeight="1">
      <c r="G790" s="51"/>
    </row>
    <row r="791" ht="15.75" customHeight="1">
      <c r="G791" s="51"/>
    </row>
    <row r="792" ht="15.75" customHeight="1">
      <c r="G792" s="51"/>
    </row>
    <row r="793" ht="15.75" customHeight="1">
      <c r="G793" s="51"/>
    </row>
    <row r="794" ht="15.75" customHeight="1">
      <c r="G794" s="51"/>
    </row>
    <row r="795" ht="15.75" customHeight="1">
      <c r="G795" s="51"/>
    </row>
    <row r="796" ht="15.75" customHeight="1">
      <c r="G796" s="51"/>
    </row>
    <row r="797" ht="15.75" customHeight="1">
      <c r="G797" s="51"/>
    </row>
    <row r="798" ht="15.75" customHeight="1">
      <c r="G798" s="51"/>
    </row>
    <row r="799" ht="15.75" customHeight="1">
      <c r="G799" s="51"/>
    </row>
    <row r="800" ht="15.75" customHeight="1">
      <c r="G800" s="51"/>
    </row>
    <row r="801" ht="15.75" customHeight="1">
      <c r="G801" s="51"/>
    </row>
    <row r="802" ht="15.75" customHeight="1">
      <c r="G802" s="51"/>
    </row>
    <row r="803" ht="15.75" customHeight="1">
      <c r="G803" s="51"/>
    </row>
    <row r="804" ht="15.75" customHeight="1">
      <c r="G804" s="51"/>
    </row>
    <row r="805" ht="15.75" customHeight="1">
      <c r="G805" s="51"/>
    </row>
    <row r="806" ht="15.75" customHeight="1">
      <c r="G806" s="51"/>
    </row>
    <row r="807" ht="15.75" customHeight="1">
      <c r="G807" s="51"/>
    </row>
    <row r="808" ht="15.75" customHeight="1">
      <c r="G808" s="51"/>
    </row>
    <row r="809" ht="15.75" customHeight="1">
      <c r="G809" s="51"/>
    </row>
    <row r="810" ht="15.75" customHeight="1">
      <c r="G810" s="51"/>
    </row>
    <row r="811" ht="15.75" customHeight="1">
      <c r="G811" s="51"/>
    </row>
    <row r="812" ht="15.75" customHeight="1">
      <c r="G812" s="51"/>
    </row>
    <row r="813" ht="15.75" customHeight="1">
      <c r="G813" s="51"/>
    </row>
    <row r="814" ht="15.75" customHeight="1">
      <c r="G814" s="51"/>
    </row>
    <row r="815" ht="15.75" customHeight="1">
      <c r="G815" s="51"/>
    </row>
    <row r="816" ht="15.75" customHeight="1">
      <c r="G816" s="51"/>
    </row>
    <row r="817" ht="15.75" customHeight="1">
      <c r="G817" s="51"/>
    </row>
    <row r="818" ht="15.75" customHeight="1">
      <c r="G818" s="51"/>
    </row>
    <row r="819" ht="15.75" customHeight="1">
      <c r="G819" s="51"/>
    </row>
    <row r="820" ht="15.75" customHeight="1">
      <c r="G820" s="51"/>
    </row>
    <row r="821" ht="15.75" customHeight="1">
      <c r="G821" s="51"/>
    </row>
    <row r="822" ht="15.75" customHeight="1">
      <c r="G822" s="51"/>
    </row>
    <row r="823" ht="15.75" customHeight="1">
      <c r="G823" s="51"/>
    </row>
    <row r="824" ht="15.75" customHeight="1">
      <c r="G824" s="51"/>
    </row>
    <row r="825" ht="15.75" customHeight="1">
      <c r="G825" s="51"/>
    </row>
    <row r="826" ht="15.75" customHeight="1">
      <c r="G826" s="51"/>
    </row>
    <row r="827" ht="15.75" customHeight="1">
      <c r="G827" s="51"/>
    </row>
    <row r="828" ht="15.75" customHeight="1">
      <c r="G828" s="51"/>
    </row>
    <row r="829" ht="15.75" customHeight="1">
      <c r="G829" s="51"/>
    </row>
    <row r="830" ht="15.75" customHeight="1">
      <c r="G830" s="51"/>
    </row>
    <row r="831" ht="15.75" customHeight="1">
      <c r="G831" s="51"/>
    </row>
    <row r="832" ht="15.75" customHeight="1">
      <c r="G832" s="51"/>
    </row>
    <row r="833" ht="15.75" customHeight="1">
      <c r="G833" s="51"/>
    </row>
    <row r="834" ht="15.75" customHeight="1">
      <c r="G834" s="51"/>
    </row>
    <row r="835" ht="15.75" customHeight="1">
      <c r="G835" s="51"/>
    </row>
    <row r="836" ht="15.75" customHeight="1">
      <c r="G836" s="51"/>
    </row>
    <row r="837" ht="15.75" customHeight="1">
      <c r="G837" s="51"/>
    </row>
    <row r="838" ht="15.75" customHeight="1">
      <c r="G838" s="51"/>
    </row>
    <row r="839" ht="15.75" customHeight="1">
      <c r="G839" s="51"/>
    </row>
    <row r="840" ht="15.75" customHeight="1">
      <c r="G840" s="51"/>
    </row>
    <row r="841" ht="15.75" customHeight="1">
      <c r="G841" s="51"/>
    </row>
    <row r="842" ht="15.75" customHeight="1">
      <c r="G842" s="51"/>
    </row>
    <row r="843" ht="15.75" customHeight="1">
      <c r="G843" s="51"/>
    </row>
    <row r="844" ht="15.75" customHeight="1">
      <c r="G844" s="51"/>
    </row>
    <row r="845" ht="15.75" customHeight="1">
      <c r="G845" s="51"/>
    </row>
    <row r="846" ht="15.75" customHeight="1">
      <c r="G846" s="51"/>
    </row>
    <row r="847" ht="15.75" customHeight="1">
      <c r="G847" s="51"/>
    </row>
    <row r="848" ht="15.75" customHeight="1">
      <c r="G848" s="51"/>
    </row>
    <row r="849" ht="15.75" customHeight="1">
      <c r="G849" s="51"/>
    </row>
    <row r="850" ht="15.75" customHeight="1">
      <c r="G850" s="51"/>
    </row>
    <row r="851" ht="15.75" customHeight="1">
      <c r="G851" s="51"/>
    </row>
    <row r="852" ht="15.75" customHeight="1">
      <c r="G852" s="51"/>
    </row>
    <row r="853" ht="15.75" customHeight="1">
      <c r="G853" s="51"/>
    </row>
    <row r="854" ht="15.75" customHeight="1">
      <c r="G854" s="51"/>
    </row>
    <row r="855" ht="15.75" customHeight="1">
      <c r="G855" s="51"/>
    </row>
    <row r="856" ht="15.75" customHeight="1">
      <c r="G856" s="51"/>
    </row>
    <row r="857" ht="15.75" customHeight="1">
      <c r="G857" s="51"/>
    </row>
    <row r="858" ht="15.75" customHeight="1">
      <c r="G858" s="51"/>
    </row>
    <row r="859" ht="15.75" customHeight="1">
      <c r="G859" s="51"/>
    </row>
    <row r="860" ht="15.75" customHeight="1">
      <c r="G860" s="51"/>
    </row>
    <row r="861" ht="15.75" customHeight="1">
      <c r="G861" s="51"/>
    </row>
    <row r="862" ht="15.75" customHeight="1">
      <c r="G862" s="51"/>
    </row>
    <row r="863" ht="15.75" customHeight="1">
      <c r="G863" s="51"/>
    </row>
    <row r="864" ht="15.75" customHeight="1">
      <c r="G864" s="51"/>
    </row>
    <row r="865" ht="15.75" customHeight="1">
      <c r="G865" s="51"/>
    </row>
    <row r="866" ht="15.75" customHeight="1">
      <c r="G866" s="51"/>
    </row>
    <row r="867" ht="15.75" customHeight="1">
      <c r="G867" s="51"/>
    </row>
    <row r="868" ht="15.75" customHeight="1">
      <c r="G868" s="51"/>
    </row>
    <row r="869" ht="15.75" customHeight="1">
      <c r="G869" s="51"/>
    </row>
    <row r="870" ht="15.75" customHeight="1">
      <c r="G870" s="51"/>
    </row>
    <row r="871" ht="15.75" customHeight="1">
      <c r="G871" s="51"/>
    </row>
    <row r="872" ht="15.75" customHeight="1">
      <c r="G872" s="51"/>
    </row>
    <row r="873" ht="15.75" customHeight="1">
      <c r="G873" s="51"/>
    </row>
    <row r="874" ht="15.75" customHeight="1">
      <c r="G874" s="51"/>
    </row>
    <row r="875" ht="15.75" customHeight="1">
      <c r="G875" s="51"/>
    </row>
    <row r="876" ht="15.75" customHeight="1">
      <c r="G876" s="51"/>
    </row>
    <row r="877" ht="15.75" customHeight="1">
      <c r="G877" s="51"/>
    </row>
    <row r="878" ht="15.75" customHeight="1">
      <c r="G878" s="51"/>
    </row>
    <row r="879" ht="15.75" customHeight="1">
      <c r="G879" s="51"/>
    </row>
    <row r="880" ht="15.75" customHeight="1">
      <c r="G880" s="51"/>
    </row>
    <row r="881" ht="15.75" customHeight="1">
      <c r="G881" s="51"/>
    </row>
    <row r="882" ht="15.75" customHeight="1">
      <c r="G882" s="51"/>
    </row>
    <row r="883" ht="15.75" customHeight="1">
      <c r="G883" s="51"/>
    </row>
    <row r="884" ht="15.75" customHeight="1">
      <c r="G884" s="51"/>
    </row>
    <row r="885" ht="15.75" customHeight="1">
      <c r="G885" s="51"/>
    </row>
    <row r="886" ht="15.75" customHeight="1">
      <c r="G886" s="51"/>
    </row>
    <row r="887" ht="15.75" customHeight="1">
      <c r="G887" s="51"/>
    </row>
    <row r="888" ht="15.75" customHeight="1">
      <c r="G888" s="51"/>
    </row>
    <row r="889" ht="15.75" customHeight="1">
      <c r="G889" s="51"/>
    </row>
    <row r="890" ht="15.75" customHeight="1">
      <c r="G890" s="51"/>
    </row>
    <row r="891" ht="15.75" customHeight="1">
      <c r="G891" s="51"/>
    </row>
    <row r="892" ht="15.75" customHeight="1">
      <c r="G892" s="51"/>
    </row>
    <row r="893" ht="15.75" customHeight="1">
      <c r="G893" s="51"/>
    </row>
    <row r="894" ht="15.75" customHeight="1">
      <c r="G894" s="51"/>
    </row>
    <row r="895" ht="15.75" customHeight="1">
      <c r="G895" s="51"/>
    </row>
    <row r="896" ht="15.75" customHeight="1">
      <c r="G896" s="51"/>
    </row>
    <row r="897" ht="15.75" customHeight="1">
      <c r="G897" s="51"/>
    </row>
    <row r="898" ht="15.75" customHeight="1">
      <c r="G898" s="51"/>
    </row>
    <row r="899" ht="15.75" customHeight="1">
      <c r="G899" s="51"/>
    </row>
    <row r="900" ht="15.75" customHeight="1">
      <c r="G900" s="51"/>
    </row>
    <row r="901" ht="15.75" customHeight="1">
      <c r="G901" s="51"/>
    </row>
    <row r="902" ht="15.75" customHeight="1">
      <c r="G902" s="51"/>
    </row>
    <row r="903" ht="15.75" customHeight="1">
      <c r="G903" s="51"/>
    </row>
    <row r="904" ht="15.75" customHeight="1">
      <c r="G904" s="51"/>
    </row>
    <row r="905" ht="15.75" customHeight="1">
      <c r="G905" s="51"/>
    </row>
    <row r="906" ht="15.75" customHeight="1">
      <c r="G906" s="51"/>
    </row>
    <row r="907" ht="15.75" customHeight="1">
      <c r="G907" s="51"/>
    </row>
    <row r="908" ht="15.75" customHeight="1">
      <c r="G908" s="51"/>
    </row>
    <row r="909" ht="15.75" customHeight="1">
      <c r="G909" s="51"/>
    </row>
    <row r="910" ht="15.75" customHeight="1">
      <c r="G910" s="51"/>
    </row>
    <row r="911" ht="15.75" customHeight="1">
      <c r="G911" s="51"/>
    </row>
    <row r="912" ht="15.75" customHeight="1">
      <c r="G912" s="51"/>
    </row>
    <row r="913" ht="15.75" customHeight="1">
      <c r="G913" s="51"/>
    </row>
    <row r="914" ht="15.75" customHeight="1">
      <c r="G914" s="51"/>
    </row>
    <row r="915" ht="15.75" customHeight="1">
      <c r="G915" s="51"/>
    </row>
    <row r="916" ht="15.75" customHeight="1">
      <c r="G916" s="51"/>
    </row>
    <row r="917" ht="15.75" customHeight="1">
      <c r="G917" s="51"/>
    </row>
    <row r="918" ht="15.75" customHeight="1">
      <c r="G918" s="51"/>
    </row>
    <row r="919" ht="15.75" customHeight="1">
      <c r="G919" s="51"/>
    </row>
    <row r="920" ht="15.75" customHeight="1">
      <c r="G920" s="51"/>
    </row>
    <row r="921" ht="15.75" customHeight="1">
      <c r="G921" s="51"/>
    </row>
    <row r="922" ht="15.75" customHeight="1">
      <c r="G922" s="51"/>
    </row>
    <row r="923" ht="15.75" customHeight="1">
      <c r="G923" s="51"/>
    </row>
    <row r="924" ht="15.75" customHeight="1">
      <c r="G924" s="51"/>
    </row>
    <row r="925" ht="15.75" customHeight="1">
      <c r="G925" s="51"/>
    </row>
    <row r="926" ht="15.75" customHeight="1">
      <c r="G926" s="51"/>
    </row>
    <row r="927" ht="15.75" customHeight="1">
      <c r="G927" s="51"/>
    </row>
    <row r="928" ht="15.75" customHeight="1">
      <c r="G928" s="51"/>
    </row>
    <row r="929" ht="15.75" customHeight="1">
      <c r="G929" s="51"/>
    </row>
    <row r="930" ht="15.75" customHeight="1">
      <c r="G930" s="51"/>
    </row>
    <row r="931" ht="15.75" customHeight="1">
      <c r="G931" s="51"/>
    </row>
    <row r="932" ht="15.75" customHeight="1">
      <c r="G932" s="51"/>
    </row>
    <row r="933" ht="15.75" customHeight="1">
      <c r="G933" s="51"/>
    </row>
    <row r="934" ht="15.75" customHeight="1">
      <c r="G934" s="51"/>
    </row>
    <row r="935" ht="15.75" customHeight="1">
      <c r="G935" s="51"/>
    </row>
    <row r="936" ht="15.75" customHeight="1">
      <c r="G936" s="51"/>
    </row>
    <row r="937" ht="15.75" customHeight="1">
      <c r="G937" s="51"/>
    </row>
    <row r="938" ht="15.75" customHeight="1">
      <c r="G938" s="51"/>
    </row>
    <row r="939" ht="15.75" customHeight="1">
      <c r="G939" s="51"/>
    </row>
    <row r="940" ht="15.75" customHeight="1">
      <c r="G940" s="51"/>
    </row>
    <row r="941" ht="15.75" customHeight="1">
      <c r="G941" s="51"/>
    </row>
    <row r="942" ht="15.75" customHeight="1">
      <c r="G942" s="51"/>
    </row>
    <row r="943" ht="15.75" customHeight="1">
      <c r="G943" s="51"/>
    </row>
    <row r="944" ht="15.75" customHeight="1">
      <c r="G944" s="51"/>
    </row>
    <row r="945" ht="15.75" customHeight="1">
      <c r="G945" s="51"/>
    </row>
    <row r="946" ht="15.75" customHeight="1">
      <c r="G946" s="51"/>
    </row>
    <row r="947" ht="15.75" customHeight="1">
      <c r="G947" s="51"/>
    </row>
    <row r="948" ht="15.75" customHeight="1">
      <c r="G948" s="51"/>
    </row>
    <row r="949" ht="15.75" customHeight="1">
      <c r="G949" s="51"/>
    </row>
    <row r="950" ht="15.75" customHeight="1">
      <c r="G950" s="51"/>
    </row>
    <row r="951" ht="15.75" customHeight="1">
      <c r="G951" s="51"/>
    </row>
    <row r="952" ht="15.75" customHeight="1">
      <c r="G952" s="51"/>
    </row>
    <row r="953" ht="15.75" customHeight="1">
      <c r="G953" s="51"/>
    </row>
    <row r="954" ht="15.75" customHeight="1">
      <c r="G954" s="51"/>
    </row>
    <row r="955" ht="15.75" customHeight="1">
      <c r="G955" s="51"/>
    </row>
    <row r="956" ht="15.75" customHeight="1">
      <c r="G956" s="51"/>
    </row>
    <row r="957" ht="15.75" customHeight="1">
      <c r="G957" s="51"/>
    </row>
    <row r="958" ht="15.75" customHeight="1">
      <c r="G958" s="51"/>
    </row>
    <row r="959" ht="15.75" customHeight="1">
      <c r="G959" s="51"/>
    </row>
    <row r="960" ht="15.75" customHeight="1">
      <c r="G960" s="51"/>
    </row>
    <row r="961" ht="15.75" customHeight="1">
      <c r="G961" s="51"/>
    </row>
    <row r="962" ht="15.75" customHeight="1">
      <c r="G962" s="51"/>
    </row>
    <row r="963" ht="15.75" customHeight="1">
      <c r="G963" s="51"/>
    </row>
    <row r="964" ht="15.75" customHeight="1">
      <c r="G964" s="51"/>
    </row>
    <row r="965" ht="15.75" customHeight="1">
      <c r="G965" s="51"/>
    </row>
    <row r="966" ht="15.75" customHeight="1">
      <c r="G966" s="51"/>
    </row>
    <row r="967" ht="15.75" customHeight="1">
      <c r="G967" s="51"/>
    </row>
    <row r="968" ht="15.75" customHeight="1">
      <c r="G968" s="51"/>
    </row>
    <row r="969" ht="15.75" customHeight="1">
      <c r="G969" s="51"/>
    </row>
    <row r="970" ht="15.75" customHeight="1">
      <c r="G970" s="51"/>
    </row>
    <row r="971" ht="15.75" customHeight="1">
      <c r="G971" s="51"/>
    </row>
    <row r="972" ht="15.75" customHeight="1">
      <c r="G972" s="51"/>
    </row>
    <row r="973" ht="15.75" customHeight="1">
      <c r="G973" s="51"/>
    </row>
    <row r="974" ht="15.75" customHeight="1">
      <c r="G974" s="51"/>
    </row>
    <row r="975" ht="15.75" customHeight="1">
      <c r="G975" s="51"/>
    </row>
    <row r="976" ht="15.75" customHeight="1">
      <c r="G976" s="51"/>
    </row>
    <row r="977" ht="15.75" customHeight="1">
      <c r="G977" s="51"/>
    </row>
    <row r="978" ht="15.75" customHeight="1">
      <c r="G978" s="51"/>
    </row>
    <row r="979" ht="15.75" customHeight="1">
      <c r="G979" s="51"/>
    </row>
    <row r="980" ht="15.75" customHeight="1">
      <c r="G980" s="51"/>
    </row>
    <row r="981" ht="15.75" customHeight="1">
      <c r="G981" s="51"/>
    </row>
    <row r="982" ht="15.75" customHeight="1">
      <c r="G982" s="51"/>
    </row>
    <row r="983" ht="15.75" customHeight="1">
      <c r="G983" s="51"/>
    </row>
    <row r="984" ht="15.75" customHeight="1">
      <c r="G984" s="51"/>
    </row>
    <row r="985" ht="15.75" customHeight="1">
      <c r="G985" s="51"/>
    </row>
    <row r="986" ht="15.75" customHeight="1">
      <c r="G986" s="51"/>
    </row>
    <row r="987" ht="15.75" customHeight="1">
      <c r="G987" s="51"/>
    </row>
    <row r="988" ht="15.75" customHeight="1">
      <c r="G988" s="51"/>
    </row>
    <row r="989" ht="15.75" customHeight="1">
      <c r="G989" s="51"/>
    </row>
    <row r="990" ht="15.75" customHeight="1">
      <c r="G990" s="51"/>
    </row>
    <row r="991" ht="15.75" customHeight="1">
      <c r="G991" s="51"/>
    </row>
    <row r="992" ht="15.75" customHeight="1">
      <c r="G992" s="51"/>
    </row>
    <row r="993" ht="15.75" customHeight="1">
      <c r="G993" s="51"/>
    </row>
    <row r="994" ht="15.75" customHeight="1">
      <c r="G994" s="51"/>
    </row>
    <row r="995" ht="15.75" customHeight="1">
      <c r="G995" s="51"/>
    </row>
    <row r="996" ht="15.75" customHeight="1">
      <c r="G996" s="51"/>
    </row>
    <row r="997" ht="15.75" customHeight="1">
      <c r="G997" s="51"/>
    </row>
    <row r="998" ht="15.75" customHeight="1">
      <c r="G998" s="51"/>
    </row>
    <row r="999" ht="15.75" customHeight="1">
      <c r="G999" s="51"/>
    </row>
    <row r="1000" ht="15.75" customHeight="1">
      <c r="G1000" s="51"/>
    </row>
  </sheetData>
  <mergeCells count="60">
    <mergeCell ref="H4:AA4"/>
    <mergeCell ref="H5:AA5"/>
    <mergeCell ref="A1:Z1"/>
    <mergeCell ref="A2:F2"/>
    <mergeCell ref="H2:AA2"/>
    <mergeCell ref="A3:F3"/>
    <mergeCell ref="H3:AA3"/>
    <mergeCell ref="A4:F4"/>
    <mergeCell ref="A5:F5"/>
    <mergeCell ref="E8:E12"/>
    <mergeCell ref="F8:F12"/>
    <mergeCell ref="G8:G12"/>
    <mergeCell ref="H8:H12"/>
    <mergeCell ref="I8:I12"/>
    <mergeCell ref="J8:J12"/>
    <mergeCell ref="K8:K12"/>
    <mergeCell ref="L8:L12"/>
    <mergeCell ref="M8:N8"/>
    <mergeCell ref="O8:Q8"/>
    <mergeCell ref="A27:A34"/>
    <mergeCell ref="D27:D34"/>
    <mergeCell ref="A13:A26"/>
    <mergeCell ref="A35:A48"/>
    <mergeCell ref="A49:A55"/>
    <mergeCell ref="D35:D48"/>
    <mergeCell ref="E35:E48"/>
    <mergeCell ref="F35:F41"/>
    <mergeCell ref="F42:F48"/>
    <mergeCell ref="D49:D55"/>
    <mergeCell ref="E49:E55"/>
    <mergeCell ref="O9:O12"/>
    <mergeCell ref="P9:Q9"/>
    <mergeCell ref="P10:P12"/>
    <mergeCell ref="Q10:Q12"/>
    <mergeCell ref="B13:B57"/>
    <mergeCell ref="C13:C57"/>
    <mergeCell ref="J27:J34"/>
    <mergeCell ref="F49:F55"/>
    <mergeCell ref="R8:R12"/>
    <mergeCell ref="S8:S12"/>
    <mergeCell ref="T8:V10"/>
    <mergeCell ref="W8:W10"/>
    <mergeCell ref="X8:Y9"/>
    <mergeCell ref="Z8:Z12"/>
    <mergeCell ref="X10:X12"/>
    <mergeCell ref="Y10:Y12"/>
    <mergeCell ref="A6:Q6"/>
    <mergeCell ref="A7:J7"/>
    <mergeCell ref="K7:Z7"/>
    <mergeCell ref="A8:A12"/>
    <mergeCell ref="B8:B12"/>
    <mergeCell ref="C8:C12"/>
    <mergeCell ref="D8:D12"/>
    <mergeCell ref="U11:V11"/>
    <mergeCell ref="D13:D26"/>
    <mergeCell ref="E13:E26"/>
    <mergeCell ref="F13:F19"/>
    <mergeCell ref="F20:F26"/>
    <mergeCell ref="E27:E34"/>
    <mergeCell ref="F27:F33"/>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2.86"/>
    <col customWidth="1" min="4" max="4" width="14.57"/>
    <col customWidth="1" min="5" max="5" width="19.14"/>
    <col customWidth="1" min="6" max="6" width="14.43"/>
    <col customWidth="1" min="7" max="7" width="12.43"/>
    <col customWidth="1" min="8" max="8" width="19.86"/>
    <col customWidth="1" min="9" max="9" width="13.29"/>
    <col customWidth="1" min="10" max="10" width="14.29"/>
    <col customWidth="1" min="11" max="11" width="17.71"/>
    <col customWidth="1" min="12" max="12" width="15.43"/>
    <col customWidth="1" min="13" max="13" width="13.71"/>
    <col customWidth="1" min="14" max="14" width="14.57"/>
    <col customWidth="1" min="15" max="15" width="10.0"/>
    <col customWidth="1" min="16" max="16" width="7.86"/>
    <col customWidth="1" min="17" max="17" width="8.14"/>
    <col customWidth="1" min="18" max="18" width="14.43"/>
    <col customWidth="1" min="19" max="23" width="14.57"/>
    <col customWidth="1" min="24" max="24" width="13.71"/>
    <col customWidth="1" min="25" max="25" width="13.43"/>
    <col customWidth="1" min="26" max="26" width="14.29"/>
    <col customWidth="1" hidden="1" min="27" max="27" width="18.71"/>
  </cols>
  <sheetData>
    <row r="1" ht="60.75" customHeight="1">
      <c r="A1" s="68" t="s">
        <v>0</v>
      </c>
      <c r="B1" s="2"/>
      <c r="C1" s="2"/>
      <c r="D1" s="2"/>
      <c r="E1" s="2"/>
      <c r="F1" s="2"/>
      <c r="G1" s="2"/>
      <c r="H1" s="2"/>
      <c r="I1" s="2"/>
      <c r="J1" s="2"/>
      <c r="K1" s="2"/>
      <c r="L1" s="2"/>
      <c r="M1" s="2"/>
      <c r="N1" s="2"/>
      <c r="O1" s="2"/>
      <c r="P1" s="2"/>
      <c r="Q1" s="2"/>
      <c r="R1" s="2"/>
      <c r="S1" s="2"/>
      <c r="T1" s="2"/>
      <c r="U1" s="2"/>
      <c r="V1" s="2"/>
      <c r="W1" s="2"/>
      <c r="X1" s="2"/>
      <c r="Y1" s="2"/>
      <c r="Z1" s="2"/>
      <c r="AA1" s="3"/>
    </row>
    <row r="2" ht="15.75" customHeight="1">
      <c r="A2" s="4" t="s">
        <v>1</v>
      </c>
      <c r="B2" s="2"/>
      <c r="C2" s="2"/>
      <c r="D2" s="2"/>
      <c r="E2" s="2"/>
      <c r="F2" s="3"/>
      <c r="G2" s="5"/>
      <c r="H2" s="6" t="s">
        <v>358</v>
      </c>
      <c r="I2" s="2"/>
      <c r="J2" s="2"/>
      <c r="K2" s="2"/>
      <c r="L2" s="2"/>
      <c r="M2" s="2"/>
      <c r="N2" s="2"/>
      <c r="O2" s="2"/>
      <c r="P2" s="2"/>
      <c r="Q2" s="2"/>
      <c r="R2" s="2"/>
      <c r="S2" s="2"/>
      <c r="T2" s="2"/>
      <c r="U2" s="2"/>
      <c r="V2" s="2"/>
      <c r="W2" s="2"/>
      <c r="X2" s="2"/>
      <c r="Y2" s="2"/>
      <c r="Z2" s="2"/>
      <c r="AA2" s="3"/>
    </row>
    <row r="3" ht="15.75" customHeight="1">
      <c r="A3" s="4" t="s">
        <v>3</v>
      </c>
      <c r="B3" s="2"/>
      <c r="C3" s="2"/>
      <c r="D3" s="2"/>
      <c r="E3" s="2"/>
      <c r="F3" s="3"/>
      <c r="G3" s="5"/>
      <c r="H3" s="6" t="s">
        <v>359</v>
      </c>
      <c r="I3" s="2"/>
      <c r="J3" s="2"/>
      <c r="K3" s="2"/>
      <c r="L3" s="2"/>
      <c r="M3" s="2"/>
      <c r="N3" s="2"/>
      <c r="O3" s="2"/>
      <c r="P3" s="2"/>
      <c r="Q3" s="2"/>
      <c r="R3" s="2"/>
      <c r="S3" s="2"/>
      <c r="T3" s="2"/>
      <c r="U3" s="2"/>
      <c r="V3" s="2"/>
      <c r="W3" s="2"/>
      <c r="X3" s="2"/>
      <c r="Y3" s="2"/>
      <c r="Z3" s="2"/>
      <c r="AA3" s="3"/>
    </row>
    <row r="4" ht="15.75" customHeight="1">
      <c r="A4" s="4" t="s">
        <v>360</v>
      </c>
      <c r="B4" s="2"/>
      <c r="C4" s="2"/>
      <c r="D4" s="2"/>
      <c r="E4" s="2"/>
      <c r="F4" s="3"/>
      <c r="G4" s="5"/>
      <c r="H4" s="6" t="s">
        <v>361</v>
      </c>
      <c r="I4" s="2"/>
      <c r="J4" s="2"/>
      <c r="K4" s="2"/>
      <c r="L4" s="2"/>
      <c r="M4" s="2"/>
      <c r="N4" s="2"/>
      <c r="O4" s="2"/>
      <c r="P4" s="2"/>
      <c r="Q4" s="2"/>
      <c r="R4" s="2"/>
      <c r="S4" s="2"/>
      <c r="T4" s="2"/>
      <c r="U4" s="2"/>
      <c r="V4" s="2"/>
      <c r="W4" s="2"/>
      <c r="X4" s="2"/>
      <c r="Y4" s="2"/>
      <c r="Z4" s="2"/>
      <c r="AA4" s="3"/>
    </row>
    <row r="5" ht="15.75" customHeight="1">
      <c r="A5" s="4" t="s">
        <v>362</v>
      </c>
      <c r="B5" s="2"/>
      <c r="C5" s="2"/>
      <c r="D5" s="2"/>
      <c r="E5" s="2"/>
      <c r="F5" s="3"/>
      <c r="G5" s="5"/>
      <c r="H5" s="6" t="s">
        <v>4</v>
      </c>
      <c r="I5" s="2"/>
      <c r="J5" s="2"/>
      <c r="K5" s="2"/>
      <c r="L5" s="2"/>
      <c r="M5" s="2"/>
      <c r="N5" s="2"/>
      <c r="O5" s="2"/>
      <c r="P5" s="2"/>
      <c r="Q5" s="2"/>
      <c r="R5" s="2"/>
      <c r="S5" s="2"/>
      <c r="T5" s="2"/>
      <c r="U5" s="2"/>
      <c r="V5" s="2"/>
      <c r="W5" s="2"/>
      <c r="X5" s="2"/>
      <c r="Y5" s="2"/>
      <c r="Z5" s="2"/>
      <c r="AA5" s="3"/>
    </row>
    <row r="6" ht="15.75" customHeight="1">
      <c r="A6" s="8" t="s">
        <v>363</v>
      </c>
      <c r="B6" s="2"/>
      <c r="C6" s="2"/>
      <c r="D6" s="2"/>
      <c r="E6" s="2"/>
      <c r="F6" s="2"/>
      <c r="G6" s="2"/>
      <c r="H6" s="2"/>
      <c r="I6" s="2"/>
      <c r="J6" s="2"/>
      <c r="K6" s="2"/>
      <c r="L6" s="2"/>
      <c r="M6" s="2"/>
      <c r="N6" s="2"/>
      <c r="O6" s="2"/>
      <c r="P6" s="2"/>
      <c r="Q6" s="2"/>
      <c r="R6" s="2"/>
      <c r="S6" s="2"/>
      <c r="T6" s="2"/>
      <c r="U6" s="2"/>
      <c r="V6" s="2"/>
      <c r="W6" s="2"/>
      <c r="X6" s="2"/>
      <c r="Y6" s="2"/>
      <c r="Z6" s="3"/>
      <c r="AA6" s="5"/>
    </row>
    <row r="7" ht="18.7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71"/>
    </row>
    <row r="8" ht="15.7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c r="AA8" s="75"/>
    </row>
    <row r="9" ht="15.75" customHeight="1">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c r="AA9" s="75"/>
    </row>
    <row r="10" ht="15.7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c r="AA10" s="75"/>
    </row>
    <row r="11" ht="15.7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c r="AA11" s="75"/>
    </row>
    <row r="12" ht="14.25" customHeight="1">
      <c r="A12" s="43"/>
      <c r="B12" s="44"/>
      <c r="C12" s="43"/>
      <c r="D12" s="43"/>
      <c r="E12" s="43"/>
      <c r="F12" s="43"/>
      <c r="G12" s="43"/>
      <c r="H12" s="43"/>
      <c r="I12" s="77"/>
      <c r="J12" s="77"/>
      <c r="K12" s="43"/>
      <c r="L12" s="43"/>
      <c r="M12" s="45"/>
      <c r="N12" s="45"/>
      <c r="O12" s="43"/>
      <c r="P12" s="43"/>
      <c r="Q12" s="39"/>
      <c r="R12" s="43"/>
      <c r="S12" s="43"/>
      <c r="T12" s="46" t="s">
        <v>37</v>
      </c>
      <c r="U12" s="78">
        <v>2021.0</v>
      </c>
      <c r="V12" s="47">
        <v>2022.0</v>
      </c>
      <c r="W12" s="48">
        <v>2023.0</v>
      </c>
      <c r="X12" s="43"/>
      <c r="Y12" s="43"/>
      <c r="Z12" s="43"/>
      <c r="AA12" s="75"/>
    </row>
    <row r="13">
      <c r="A13" s="79" t="s">
        <v>366</v>
      </c>
      <c r="B13" s="57" t="s">
        <v>184</v>
      </c>
      <c r="C13" s="57" t="s">
        <v>185</v>
      </c>
      <c r="D13" s="57" t="s">
        <v>367</v>
      </c>
      <c r="E13" s="80" t="s">
        <v>329</v>
      </c>
      <c r="F13" s="80" t="s">
        <v>368</v>
      </c>
      <c r="G13" s="58">
        <v>27037.0</v>
      </c>
      <c r="H13" s="58" t="s">
        <v>369</v>
      </c>
      <c r="I13" s="81" t="s">
        <v>370</v>
      </c>
      <c r="J13" s="82" t="s">
        <v>371</v>
      </c>
      <c r="K13" s="83" t="s">
        <v>372</v>
      </c>
      <c r="L13" s="57" t="s">
        <v>373</v>
      </c>
      <c r="M13" s="80" t="s">
        <v>374</v>
      </c>
      <c r="N13" s="84">
        <v>1.22078E10</v>
      </c>
      <c r="O13" s="85" t="s">
        <v>375</v>
      </c>
      <c r="P13" s="85" t="s">
        <v>375</v>
      </c>
      <c r="Q13" s="85" t="s">
        <v>375</v>
      </c>
      <c r="R13" s="85" t="s">
        <v>376</v>
      </c>
      <c r="S13" s="86">
        <v>1.0435288464E10</v>
      </c>
      <c r="T13" s="87">
        <v>1.08527E10</v>
      </c>
      <c r="U13" s="87">
        <v>1.12868E10</v>
      </c>
      <c r="V13" s="87">
        <v>1.17383E10</v>
      </c>
      <c r="W13" s="87">
        <v>1.22078E10</v>
      </c>
      <c r="X13" s="87">
        <v>1.477885E9</v>
      </c>
      <c r="Y13" s="88" t="s">
        <v>377</v>
      </c>
      <c r="Z13" s="89" t="s">
        <v>378</v>
      </c>
      <c r="AA13" s="75"/>
    </row>
    <row r="14">
      <c r="A14" s="77"/>
      <c r="B14" s="77"/>
      <c r="C14" s="77"/>
      <c r="D14" s="77"/>
      <c r="E14" s="80" t="s">
        <v>379</v>
      </c>
      <c r="F14" s="80" t="s">
        <v>380</v>
      </c>
      <c r="G14" s="58" t="s">
        <v>375</v>
      </c>
      <c r="H14" s="90" t="s">
        <v>381</v>
      </c>
      <c r="I14" s="81" t="s">
        <v>370</v>
      </c>
      <c r="J14" s="91"/>
      <c r="K14" s="92"/>
      <c r="L14" s="77"/>
      <c r="M14" s="80" t="s">
        <v>382</v>
      </c>
      <c r="N14" s="93">
        <v>1.16905E9</v>
      </c>
      <c r="O14" s="94" t="s">
        <v>383</v>
      </c>
      <c r="P14" s="94" t="s">
        <v>375</v>
      </c>
      <c r="Q14" s="94" t="s">
        <v>375</v>
      </c>
      <c r="R14" s="94" t="s">
        <v>384</v>
      </c>
      <c r="S14" s="80" t="s">
        <v>375</v>
      </c>
      <c r="T14" s="95">
        <v>0.0</v>
      </c>
      <c r="U14" s="95">
        <f>+N14*0.5</f>
        <v>584525000</v>
      </c>
      <c r="V14" s="95">
        <f>+N14*0.75</f>
        <v>876787500</v>
      </c>
      <c r="W14" s="95">
        <f>+N14</f>
        <v>1169050000</v>
      </c>
      <c r="X14" s="80" t="s">
        <v>156</v>
      </c>
      <c r="Y14" s="96"/>
      <c r="Z14" s="80" t="s">
        <v>385</v>
      </c>
      <c r="AA14" s="75"/>
    </row>
    <row r="15">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row>
    <row r="16" ht="14.25" customHeight="1">
      <c r="A16" s="97" t="s">
        <v>386</v>
      </c>
      <c r="E16" s="75"/>
      <c r="F16" s="75"/>
      <c r="G16" s="75"/>
      <c r="H16" s="75"/>
      <c r="I16" s="75"/>
      <c r="J16" s="75"/>
      <c r="K16" s="75"/>
      <c r="L16" s="75"/>
      <c r="M16" s="75"/>
      <c r="N16" s="75"/>
      <c r="O16" s="75"/>
      <c r="P16" s="75"/>
      <c r="Q16" s="75"/>
      <c r="R16" s="75"/>
      <c r="S16" s="75"/>
      <c r="T16" s="75"/>
      <c r="U16" s="75"/>
      <c r="V16" s="75"/>
      <c r="W16" s="75"/>
      <c r="X16" s="75"/>
      <c r="Y16" s="75"/>
      <c r="Z16" s="75"/>
      <c r="AA16" s="75"/>
    </row>
    <row r="17" ht="14.25" customHeight="1">
      <c r="A17" s="75" t="s">
        <v>387</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row>
    <row r="18" ht="14.25" customHeight="1">
      <c r="A18" s="75" t="s">
        <v>388</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ht="14.25" customHeight="1">
      <c r="A19" s="75" t="s">
        <v>389</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row>
    <row r="20" ht="14.25" customHeight="1">
      <c r="A20" s="75" t="s">
        <v>390</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ht="14.25" customHeight="1">
      <c r="A21" s="75" t="s">
        <v>391</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row>
    <row r="22" ht="14.2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ht="14.2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row>
    <row r="24" ht="14.2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row>
    <row r="25" ht="14.2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row>
    <row r="26" ht="14.2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ht="14.2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row>
    <row r="28" ht="14.2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row>
    <row r="29" ht="14.2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row>
    <row r="30" ht="14.2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ht="14.2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row>
    <row r="32" ht="14.2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ht="14.2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row>
    <row r="34" ht="14.2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row>
    <row r="35" ht="14.2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row>
    <row r="36" ht="14.2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ht="14.2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row>
    <row r="38" ht="14.2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ht="14.2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row>
    <row r="40" ht="14.2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ht="14.2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row>
    <row r="42" ht="14.2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ht="14.2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row>
    <row r="44" ht="14.2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row>
    <row r="45" ht="14.2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row>
    <row r="46" ht="14.2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row>
    <row r="47" ht="14.2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row>
    <row r="48" ht="14.2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4.2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row>
    <row r="50" ht="14.2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4.2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row>
    <row r="52" ht="14.2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4.2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row>
    <row r="54" ht="14.2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4.2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row>
    <row r="56" ht="14.2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4.25" customHeight="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row>
    <row r="58" ht="14.2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4.25" customHeight="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row>
    <row r="60" ht="14.2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4.25"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row>
    <row r="62" ht="14.2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4.25" customHeight="1">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row>
    <row r="64" ht="14.2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4.25" customHeight="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row>
    <row r="66" ht="14.2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4.25" customHeight="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row>
    <row r="68" ht="14.2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4.25" customHeight="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row>
    <row r="70" ht="14.2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4.25" customHeight="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row>
    <row r="72" ht="14.2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4.25"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row>
    <row r="74" ht="14.2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4.25"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row>
    <row r="76" ht="14.2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4.25"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row>
    <row r="78" ht="14.2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4.25" customHeight="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row>
    <row r="80" ht="14.2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4.25" customHeight="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row r="82" ht="14.2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4.25" customHeight="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row>
    <row r="84" ht="14.2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4.25" customHeight="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row>
    <row r="86" ht="14.2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4.25" customHeigh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row>
    <row r="88" ht="14.2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4.25" customHeight="1">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row>
    <row r="90" ht="14.2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4.25" customHeight="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row>
    <row r="92" ht="14.2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4.25" customHeight="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row>
    <row r="94" ht="14.2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4.25" customHeight="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row>
    <row r="96" ht="14.2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4.25" customHeight="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row>
    <row r="98" ht="14.2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4.25" customHeight="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row>
    <row r="100" ht="14.2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4.25" customHeight="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row>
    <row r="102" ht="14.2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4.25" customHeight="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row>
    <row r="104" ht="14.2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4.25" customHeight="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row>
    <row r="106" ht="14.2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4.25"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row>
    <row r="108" ht="14.2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4.25"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row>
    <row r="110" ht="14.2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4.25" customHeight="1">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row>
    <row r="112" ht="14.2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4.25" customHeight="1">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row>
    <row r="114" ht="14.2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4.25" customHeight="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row>
    <row r="116" ht="14.2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4.25" customHeight="1">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row>
    <row r="118" ht="14.2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4.25" customHeight="1">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row>
    <row r="120" ht="14.2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4.25" customHeight="1">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row>
    <row r="122" ht="14.2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4.25" customHeight="1">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row>
    <row r="124" ht="14.2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4.25" customHeight="1">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row>
    <row r="126" ht="14.2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4.25" customHeight="1">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row>
    <row r="128" ht="14.2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4.25" customHeight="1">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row>
    <row r="130" ht="14.2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4.25" customHeight="1">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row>
    <row r="132" ht="14.2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4.25" customHeight="1">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row>
    <row r="134" ht="14.2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4.25" customHeight="1">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row>
    <row r="136" ht="14.2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4.25" customHeight="1">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row>
    <row r="138" ht="14.2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4.25" customHeight="1">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row>
    <row r="140" ht="14.2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4.25" customHeight="1">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row>
    <row r="142" ht="14.2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4.25" customHeight="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row>
    <row r="144" ht="14.2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4.25" customHeight="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row>
    <row r="146" ht="14.2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4.25" customHeight="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row>
    <row r="148" ht="14.2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4.25" customHeight="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row>
    <row r="150" ht="14.2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4.25" customHeight="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row>
    <row r="152" ht="14.2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4.25" customHeight="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row>
    <row r="154" ht="14.2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4.25" customHeight="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row>
    <row r="156" ht="14.2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4.25" customHeight="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row>
    <row r="158" ht="14.2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4.25" customHeight="1">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row>
    <row r="160" ht="14.2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4.25" customHeight="1">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row>
    <row r="162" ht="14.2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4.25" customHeight="1">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row>
    <row r="164" ht="14.2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4.25" customHeight="1">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row>
    <row r="166" ht="14.2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4.25" customHeight="1">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row>
    <row r="168" ht="14.2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4.25" customHeight="1">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row>
    <row r="170" ht="14.2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4.25" customHeight="1">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row>
    <row r="172" ht="14.2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4.25" customHeight="1">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row>
    <row r="174" ht="14.2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4.25" customHeight="1">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row>
    <row r="176" ht="14.2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4.25" customHeight="1">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row>
    <row r="178" ht="14.2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4.25" customHeight="1">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row>
    <row r="180" ht="14.2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4.25" customHeight="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row>
    <row r="182" ht="14.2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4.25" customHeight="1">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row>
    <row r="184" ht="14.2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4.25" customHeight="1">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row>
    <row r="186" ht="14.2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4.25" customHeight="1">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row>
    <row r="188" ht="14.2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4.25" customHeight="1">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row>
    <row r="190" ht="14.2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4.25" customHeight="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row>
    <row r="192" ht="14.2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4.25" customHeight="1">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row>
    <row r="194" ht="14.2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4.25" customHeight="1">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row>
    <row r="196" ht="14.2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4.25" customHeight="1">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row>
    <row r="198" ht="14.2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4.25" customHeight="1">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row>
    <row r="200" ht="14.2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4.25" customHeight="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row>
    <row r="202" ht="14.2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4.25" customHeight="1">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row>
    <row r="204" ht="14.2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4.25" customHeight="1">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row>
    <row r="206" ht="14.2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4.25" customHeight="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row>
    <row r="208" ht="14.2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4.25" customHeight="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row>
    <row r="210" ht="14.2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4.25" customHeight="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row>
    <row r="212" ht="14.2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4.25" customHeight="1">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row>
    <row r="214" ht="14.2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4.25" customHeight="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row>
    <row r="216" ht="14.2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4.25" customHeight="1">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row>
    <row r="218" ht="14.2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4.25" customHeight="1">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row>
    <row r="220" ht="14.2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4.25" customHeight="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7">
    <mergeCell ref="P10:P12"/>
    <mergeCell ref="Q10:Q12"/>
    <mergeCell ref="J8:J12"/>
    <mergeCell ref="K8:K12"/>
    <mergeCell ref="L8:L12"/>
    <mergeCell ref="M8:N8"/>
    <mergeCell ref="R8:R12"/>
    <mergeCell ref="S8:S12"/>
    <mergeCell ref="O9:O12"/>
    <mergeCell ref="H4:AA4"/>
    <mergeCell ref="H5:AA5"/>
    <mergeCell ref="A1:AA1"/>
    <mergeCell ref="A2:F2"/>
    <mergeCell ref="H2:AA2"/>
    <mergeCell ref="A3:F3"/>
    <mergeCell ref="H3:AA3"/>
    <mergeCell ref="A4:F4"/>
    <mergeCell ref="A6:Z6"/>
    <mergeCell ref="K7:Z7"/>
    <mergeCell ref="F8:F12"/>
    <mergeCell ref="G8:G12"/>
    <mergeCell ref="H8:H12"/>
    <mergeCell ref="I8:I12"/>
    <mergeCell ref="J13:J14"/>
    <mergeCell ref="K13:K14"/>
    <mergeCell ref="L13:L14"/>
    <mergeCell ref="T8:W10"/>
    <mergeCell ref="X8:Y9"/>
    <mergeCell ref="Z8:Z12"/>
    <mergeCell ref="X10:X12"/>
    <mergeCell ref="Y10:Y12"/>
    <mergeCell ref="U11:W11"/>
    <mergeCell ref="Y13:Y14"/>
    <mergeCell ref="O8:Q8"/>
    <mergeCell ref="P9:Q9"/>
    <mergeCell ref="A13:A14"/>
    <mergeCell ref="B13:B14"/>
    <mergeCell ref="C13:C14"/>
    <mergeCell ref="D13:D14"/>
    <mergeCell ref="A16:D16"/>
    <mergeCell ref="A5:F5"/>
    <mergeCell ref="A7:J7"/>
    <mergeCell ref="A8:A12"/>
    <mergeCell ref="B8:B12"/>
    <mergeCell ref="C8:C12"/>
    <mergeCell ref="D8:D12"/>
    <mergeCell ref="E8:E12"/>
  </mergeCells>
  <printOptions/>
  <pageMargins bottom="0.75" footer="0.0" header="0.0" left="0.25" right="0.25"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7.14"/>
    <col customWidth="1" min="4" max="4" width="19.86"/>
    <col customWidth="1" min="5" max="5" width="23.29"/>
    <col customWidth="1" min="6" max="6" width="20.0"/>
    <col customWidth="1" min="7" max="7" width="14.14"/>
    <col customWidth="1" min="8" max="8" width="20.86"/>
    <col customWidth="1" min="9" max="9" width="14.86"/>
    <col customWidth="1" min="10" max="10" width="23.86"/>
    <col customWidth="1" min="11" max="11" width="20.71"/>
    <col customWidth="1" min="12" max="12" width="24.57"/>
    <col customWidth="1" min="13" max="13" width="21.43"/>
    <col customWidth="1" min="14" max="14" width="18.71"/>
    <col customWidth="1" min="15" max="15" width="15.86"/>
    <col customWidth="1" min="16" max="17" width="7.86"/>
    <col customWidth="1" min="18" max="18" width="12.57"/>
    <col customWidth="1" min="19" max="19" width="17.14"/>
    <col customWidth="1" min="20" max="20" width="19.29"/>
    <col customWidth="1" min="21" max="21" width="13.71"/>
    <col customWidth="1" min="22" max="22" width="12.57"/>
    <col customWidth="1" min="23" max="23" width="13.86"/>
    <col customWidth="1" min="24" max="24" width="13.71"/>
    <col customWidth="1" min="25" max="25" width="13.43"/>
    <col customWidth="1" min="26" max="26" width="26.0"/>
    <col customWidth="1" hidden="1" min="27" max="27" width="18.71"/>
  </cols>
  <sheetData>
    <row r="1" ht="60.75" customHeight="1">
      <c r="A1" s="68" t="s">
        <v>0</v>
      </c>
      <c r="B1" s="2"/>
      <c r="C1" s="2"/>
      <c r="D1" s="2"/>
      <c r="E1" s="2"/>
      <c r="F1" s="2"/>
      <c r="G1" s="2"/>
      <c r="H1" s="2"/>
      <c r="I1" s="2"/>
      <c r="J1" s="2"/>
      <c r="K1" s="2"/>
      <c r="L1" s="2"/>
      <c r="M1" s="2"/>
      <c r="N1" s="2"/>
      <c r="O1" s="2"/>
      <c r="P1" s="2"/>
      <c r="Q1" s="2"/>
      <c r="R1" s="2"/>
      <c r="S1" s="2"/>
      <c r="T1" s="2"/>
      <c r="U1" s="2"/>
      <c r="V1" s="2"/>
      <c r="W1" s="2"/>
      <c r="X1" s="2"/>
      <c r="Y1" s="2"/>
      <c r="Z1" s="2"/>
      <c r="AA1" s="3"/>
    </row>
    <row r="2" ht="17.25" customHeight="1">
      <c r="A2" s="4" t="s">
        <v>1</v>
      </c>
      <c r="B2" s="2"/>
      <c r="C2" s="2"/>
      <c r="D2" s="2"/>
      <c r="E2" s="2"/>
      <c r="F2" s="3"/>
      <c r="G2" s="5"/>
      <c r="H2" s="6" t="s">
        <v>392</v>
      </c>
      <c r="I2" s="2"/>
      <c r="J2" s="2"/>
      <c r="K2" s="2"/>
      <c r="L2" s="2"/>
      <c r="M2" s="2"/>
      <c r="N2" s="2"/>
      <c r="O2" s="2"/>
      <c r="P2" s="2"/>
      <c r="Q2" s="2"/>
      <c r="R2" s="2"/>
      <c r="S2" s="2"/>
      <c r="T2" s="2"/>
      <c r="U2" s="2"/>
      <c r="V2" s="2"/>
      <c r="W2" s="2"/>
      <c r="X2" s="2"/>
      <c r="Y2" s="2"/>
      <c r="Z2" s="2"/>
      <c r="AA2" s="3"/>
    </row>
    <row r="3" ht="17.25" customHeight="1">
      <c r="A3" s="4" t="s">
        <v>3</v>
      </c>
      <c r="B3" s="2"/>
      <c r="C3" s="2"/>
      <c r="D3" s="2"/>
      <c r="E3" s="2"/>
      <c r="F3" s="3"/>
      <c r="G3" s="5"/>
      <c r="H3" s="6" t="s">
        <v>393</v>
      </c>
      <c r="I3" s="2"/>
      <c r="J3" s="2"/>
      <c r="K3" s="2"/>
      <c r="L3" s="2"/>
      <c r="M3" s="2"/>
      <c r="N3" s="2"/>
      <c r="O3" s="2"/>
      <c r="P3" s="2"/>
      <c r="Q3" s="2"/>
      <c r="R3" s="2"/>
      <c r="S3" s="2"/>
      <c r="T3" s="2"/>
      <c r="U3" s="2"/>
      <c r="V3" s="2"/>
      <c r="W3" s="2"/>
      <c r="X3" s="2"/>
      <c r="Y3" s="2"/>
      <c r="Z3" s="2"/>
      <c r="AA3" s="3"/>
    </row>
    <row r="4" ht="17.25" customHeight="1">
      <c r="A4" s="4" t="s">
        <v>360</v>
      </c>
      <c r="B4" s="2"/>
      <c r="C4" s="2"/>
      <c r="D4" s="2"/>
      <c r="E4" s="2"/>
      <c r="F4" s="3"/>
      <c r="G4" s="5"/>
      <c r="H4" s="6" t="s">
        <v>361</v>
      </c>
      <c r="I4" s="2"/>
      <c r="J4" s="2"/>
      <c r="K4" s="2"/>
      <c r="L4" s="2"/>
      <c r="M4" s="2"/>
      <c r="N4" s="2"/>
      <c r="O4" s="2"/>
      <c r="P4" s="2"/>
      <c r="Q4" s="2"/>
      <c r="R4" s="2"/>
      <c r="S4" s="2"/>
      <c r="T4" s="2"/>
      <c r="U4" s="2"/>
      <c r="V4" s="2"/>
      <c r="W4" s="2"/>
      <c r="X4" s="2"/>
      <c r="Y4" s="2"/>
      <c r="Z4" s="2"/>
      <c r="AA4" s="3"/>
    </row>
    <row r="5" ht="17.25" customHeight="1">
      <c r="A5" s="4" t="s">
        <v>362</v>
      </c>
      <c r="B5" s="2"/>
      <c r="C5" s="2"/>
      <c r="D5" s="2"/>
      <c r="E5" s="2"/>
      <c r="F5" s="3"/>
      <c r="G5" s="5"/>
      <c r="H5" s="6" t="s">
        <v>4</v>
      </c>
      <c r="I5" s="2"/>
      <c r="J5" s="2"/>
      <c r="K5" s="2"/>
      <c r="L5" s="2"/>
      <c r="M5" s="2"/>
      <c r="N5" s="2"/>
      <c r="O5" s="2"/>
      <c r="P5" s="2"/>
      <c r="Q5" s="2"/>
      <c r="R5" s="2"/>
      <c r="S5" s="2"/>
      <c r="T5" s="2"/>
      <c r="U5" s="2"/>
      <c r="V5" s="2"/>
      <c r="W5" s="2"/>
      <c r="X5" s="2"/>
      <c r="Y5" s="2"/>
      <c r="Z5" s="2"/>
      <c r="AA5" s="3"/>
    </row>
    <row r="6" ht="17.25" customHeight="1">
      <c r="A6" s="8" t="s">
        <v>394</v>
      </c>
      <c r="B6" s="2"/>
      <c r="C6" s="2"/>
      <c r="D6" s="2"/>
      <c r="E6" s="2"/>
      <c r="F6" s="2"/>
      <c r="G6" s="2"/>
      <c r="H6" s="2"/>
      <c r="I6" s="2"/>
      <c r="J6" s="2"/>
      <c r="K6" s="2"/>
      <c r="L6" s="2"/>
      <c r="M6" s="2"/>
      <c r="N6" s="2"/>
      <c r="O6" s="2"/>
      <c r="P6" s="2"/>
      <c r="Q6" s="2"/>
      <c r="R6" s="2"/>
      <c r="S6" s="2"/>
      <c r="T6" s="2"/>
      <c r="U6" s="2"/>
      <c r="V6" s="2"/>
      <c r="W6" s="2"/>
      <c r="X6" s="2"/>
      <c r="Y6" s="3"/>
      <c r="Z6" s="5"/>
      <c r="AA6" s="5"/>
    </row>
    <row r="7" ht="17.2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71"/>
    </row>
    <row r="8" ht="17.2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c r="AA8" s="75"/>
    </row>
    <row r="9" ht="17.25" customHeight="1">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c r="AA9" s="75"/>
    </row>
    <row r="10" ht="17.2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c r="AA10" s="75"/>
    </row>
    <row r="11" ht="17.2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c r="AA11" s="75"/>
    </row>
    <row r="12" ht="17.25" customHeight="1">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c r="AA12" s="75"/>
    </row>
    <row r="13">
      <c r="A13" s="98" t="s">
        <v>197</v>
      </c>
      <c r="B13" s="57" t="s">
        <v>184</v>
      </c>
      <c r="C13" s="57" t="s">
        <v>185</v>
      </c>
      <c r="D13" s="58" t="s">
        <v>395</v>
      </c>
      <c r="E13" s="58" t="s">
        <v>396</v>
      </c>
      <c r="F13" s="80" t="s">
        <v>397</v>
      </c>
      <c r="G13" s="49">
        <v>83615.0</v>
      </c>
      <c r="H13" s="49" t="s">
        <v>398</v>
      </c>
      <c r="I13" s="58" t="s">
        <v>45</v>
      </c>
      <c r="J13" s="58" t="s">
        <v>399</v>
      </c>
      <c r="K13" s="80" t="s">
        <v>400</v>
      </c>
      <c r="L13" s="80" t="s">
        <v>401</v>
      </c>
      <c r="M13" s="80" t="s">
        <v>402</v>
      </c>
      <c r="N13" s="98">
        <v>10000.0</v>
      </c>
      <c r="O13" s="98" t="s">
        <v>403</v>
      </c>
      <c r="P13" s="98">
        <v>150.0</v>
      </c>
      <c r="Q13" s="98">
        <v>9850.0</v>
      </c>
      <c r="R13" s="80" t="s">
        <v>200</v>
      </c>
      <c r="S13" s="80" t="s">
        <v>404</v>
      </c>
      <c r="T13" s="80" t="s">
        <v>405</v>
      </c>
      <c r="U13" s="80">
        <v>10000.0</v>
      </c>
      <c r="V13" s="80">
        <v>10000.0</v>
      </c>
      <c r="W13" s="80" t="s">
        <v>406</v>
      </c>
      <c r="X13" s="80">
        <v>240.0</v>
      </c>
      <c r="Y13" s="80" t="s">
        <v>407</v>
      </c>
      <c r="Z13" s="80" t="s">
        <v>408</v>
      </c>
      <c r="AA13" s="75" t="s">
        <v>408</v>
      </c>
    </row>
    <row r="14">
      <c r="A14" s="57">
        <v>5.0</v>
      </c>
      <c r="B14" s="25"/>
      <c r="C14" s="25"/>
      <c r="D14" s="57" t="s">
        <v>409</v>
      </c>
      <c r="E14" s="57" t="s">
        <v>410</v>
      </c>
      <c r="F14" s="80" t="s">
        <v>411</v>
      </c>
      <c r="G14" s="58">
        <v>0.0</v>
      </c>
      <c r="H14" s="90" t="s">
        <v>412</v>
      </c>
      <c r="I14" s="58" t="s">
        <v>45</v>
      </c>
      <c r="J14" s="58" t="s">
        <v>413</v>
      </c>
      <c r="K14" s="80" t="s">
        <v>414</v>
      </c>
      <c r="L14" s="80" t="s">
        <v>415</v>
      </c>
      <c r="M14" s="80" t="s">
        <v>416</v>
      </c>
      <c r="N14" s="58" t="s">
        <v>417</v>
      </c>
      <c r="O14" s="58" t="s">
        <v>418</v>
      </c>
      <c r="P14" s="58"/>
      <c r="Q14" s="58"/>
      <c r="R14" s="80" t="s">
        <v>411</v>
      </c>
      <c r="S14" s="99">
        <v>0.0</v>
      </c>
      <c r="T14" s="99">
        <v>0.6</v>
      </c>
      <c r="U14" s="99">
        <v>0.9</v>
      </c>
      <c r="V14" s="99">
        <v>1.0</v>
      </c>
      <c r="W14" s="80" t="s">
        <v>406</v>
      </c>
      <c r="X14" s="80">
        <v>658.63</v>
      </c>
      <c r="Y14" s="80" t="s">
        <v>407</v>
      </c>
      <c r="Z14" s="80" t="s">
        <v>419</v>
      </c>
      <c r="AA14" s="75" t="s">
        <v>419</v>
      </c>
    </row>
    <row r="15">
      <c r="A15" s="43"/>
      <c r="B15" s="25"/>
      <c r="C15" s="25"/>
      <c r="D15" s="43"/>
      <c r="E15" s="43"/>
      <c r="F15" s="80" t="s">
        <v>420</v>
      </c>
      <c r="G15" s="58">
        <v>0.0</v>
      </c>
      <c r="H15" s="90" t="s">
        <v>421</v>
      </c>
      <c r="I15" s="58" t="s">
        <v>45</v>
      </c>
      <c r="J15" s="58" t="s">
        <v>422</v>
      </c>
      <c r="K15" s="80" t="s">
        <v>414</v>
      </c>
      <c r="L15" s="80" t="s">
        <v>415</v>
      </c>
      <c r="M15" s="80" t="s">
        <v>423</v>
      </c>
      <c r="N15" s="58" t="s">
        <v>424</v>
      </c>
      <c r="O15" s="58" t="s">
        <v>425</v>
      </c>
      <c r="P15" s="58"/>
      <c r="Q15" s="58"/>
      <c r="R15" s="80" t="s">
        <v>420</v>
      </c>
      <c r="S15" s="99">
        <v>0.0</v>
      </c>
      <c r="T15" s="99">
        <v>0.65</v>
      </c>
      <c r="U15" s="99">
        <v>0.8</v>
      </c>
      <c r="V15" s="99">
        <v>1.0</v>
      </c>
      <c r="W15" s="80" t="s">
        <v>406</v>
      </c>
      <c r="X15" s="80">
        <v>6.0</v>
      </c>
      <c r="Y15" s="80" t="s">
        <v>407</v>
      </c>
      <c r="Z15" s="80" t="s">
        <v>419</v>
      </c>
      <c r="AA15" s="75" t="s">
        <v>419</v>
      </c>
    </row>
    <row r="16">
      <c r="A16" s="58">
        <v>1.0</v>
      </c>
      <c r="B16" s="25"/>
      <c r="C16" s="25"/>
      <c r="D16" s="58" t="s">
        <v>235</v>
      </c>
      <c r="E16" s="58" t="s">
        <v>236</v>
      </c>
      <c r="F16" s="80" t="s">
        <v>426</v>
      </c>
      <c r="G16" s="49">
        <v>10880.0</v>
      </c>
      <c r="H16" s="58" t="s">
        <v>427</v>
      </c>
      <c r="I16" s="58" t="s">
        <v>45</v>
      </c>
      <c r="J16" s="58" t="s">
        <v>428</v>
      </c>
      <c r="K16" s="80" t="s">
        <v>400</v>
      </c>
      <c r="L16" s="80" t="s">
        <v>429</v>
      </c>
      <c r="M16" s="80" t="s">
        <v>430</v>
      </c>
      <c r="N16" s="58" t="s">
        <v>431</v>
      </c>
      <c r="O16" s="58" t="s">
        <v>432</v>
      </c>
      <c r="P16" s="58">
        <v>0.0</v>
      </c>
      <c r="Q16" s="58">
        <v>10000.0</v>
      </c>
      <c r="R16" s="80" t="s">
        <v>433</v>
      </c>
      <c r="S16" s="80">
        <v>10880.0</v>
      </c>
      <c r="T16" s="80" t="s">
        <v>405</v>
      </c>
      <c r="U16" s="80">
        <v>10000.0</v>
      </c>
      <c r="V16" s="80">
        <v>10000.0</v>
      </c>
      <c r="W16" s="80" t="s">
        <v>406</v>
      </c>
      <c r="X16" s="80">
        <v>270.62</v>
      </c>
      <c r="Y16" s="80" t="s">
        <v>407</v>
      </c>
      <c r="Z16" s="80" t="s">
        <v>434</v>
      </c>
      <c r="AA16" s="75" t="s">
        <v>434</v>
      </c>
    </row>
    <row r="17">
      <c r="A17" s="58" t="s">
        <v>348</v>
      </c>
      <c r="B17" s="43"/>
      <c r="C17" s="43"/>
      <c r="D17" s="58" t="s">
        <v>186</v>
      </c>
      <c r="E17" s="58" t="s">
        <v>187</v>
      </c>
      <c r="F17" s="80" t="s">
        <v>188</v>
      </c>
      <c r="G17" s="63" t="s">
        <v>138</v>
      </c>
      <c r="H17" s="63" t="s">
        <v>349</v>
      </c>
      <c r="I17" s="58" t="s">
        <v>45</v>
      </c>
      <c r="J17" s="58" t="s">
        <v>435</v>
      </c>
      <c r="K17" s="80" t="s">
        <v>400</v>
      </c>
      <c r="L17" s="80" t="s">
        <v>436</v>
      </c>
      <c r="M17" s="80" t="s">
        <v>437</v>
      </c>
      <c r="N17" s="58" t="s">
        <v>438</v>
      </c>
      <c r="O17" s="58" t="s">
        <v>439</v>
      </c>
      <c r="P17" s="58">
        <v>0.0</v>
      </c>
      <c r="Q17" s="58">
        <v>15.0</v>
      </c>
      <c r="R17" s="80" t="s">
        <v>440</v>
      </c>
      <c r="S17" s="80">
        <v>0.0</v>
      </c>
      <c r="T17" s="80">
        <v>15.0</v>
      </c>
      <c r="U17" s="80">
        <v>15.0</v>
      </c>
      <c r="V17" s="80">
        <v>15.0</v>
      </c>
      <c r="W17" s="80">
        <v>0.0</v>
      </c>
      <c r="X17" s="80">
        <v>793.89</v>
      </c>
      <c r="Y17" s="80" t="s">
        <v>407</v>
      </c>
      <c r="Z17" s="80" t="s">
        <v>441</v>
      </c>
      <c r="AA17" s="75" t="s">
        <v>441</v>
      </c>
    </row>
    <row r="18" ht="14.2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ht="14.2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row>
    <row r="20" ht="45.0" hidden="1" customHeight="1">
      <c r="A20" s="100" t="s">
        <v>442</v>
      </c>
      <c r="B20" s="101"/>
      <c r="C20" s="101"/>
      <c r="D20" s="101"/>
      <c r="E20" s="101"/>
      <c r="F20" s="101"/>
      <c r="G20" s="102"/>
      <c r="H20" s="103" t="s">
        <v>443</v>
      </c>
      <c r="I20" s="101"/>
      <c r="J20" s="101"/>
      <c r="K20" s="101"/>
      <c r="L20" s="104"/>
      <c r="M20" s="75"/>
      <c r="N20" s="75"/>
      <c r="O20" s="75"/>
      <c r="P20" s="75"/>
      <c r="Q20" s="75"/>
      <c r="R20" s="75"/>
      <c r="S20" s="75"/>
      <c r="T20" s="75"/>
      <c r="U20" s="75"/>
      <c r="V20" s="75"/>
      <c r="W20" s="75"/>
      <c r="X20" s="75"/>
      <c r="Y20" s="75"/>
      <c r="Z20" s="75"/>
      <c r="AA20" s="75"/>
    </row>
    <row r="21" ht="39.75" hidden="1" customHeight="1">
      <c r="A21" s="105" t="s">
        <v>444</v>
      </c>
      <c r="B21" s="106"/>
      <c r="C21" s="106"/>
      <c r="D21" s="106"/>
      <c r="E21" s="106"/>
      <c r="F21" s="106"/>
      <c r="G21" s="107"/>
      <c r="H21" s="108" t="s">
        <v>445</v>
      </c>
      <c r="I21" s="109"/>
      <c r="J21" s="109"/>
      <c r="K21" s="109"/>
      <c r="L21" s="110"/>
      <c r="M21" s="97"/>
      <c r="N21" s="97"/>
      <c r="O21" s="97"/>
      <c r="P21" s="97"/>
      <c r="Q21" s="97"/>
      <c r="R21" s="97"/>
      <c r="S21" s="97"/>
      <c r="T21" s="97"/>
      <c r="U21" s="97"/>
      <c r="V21" s="97"/>
      <c r="W21" s="97"/>
      <c r="X21" s="97"/>
      <c r="Y21" s="97"/>
      <c r="Z21" s="97"/>
      <c r="AA21" s="97"/>
    </row>
    <row r="22" ht="39.75" hidden="1" customHeight="1">
      <c r="A22" s="111"/>
      <c r="G22" s="112"/>
      <c r="H22" s="108" t="s">
        <v>446</v>
      </c>
      <c r="I22" s="109"/>
      <c r="J22" s="109"/>
      <c r="K22" s="109"/>
      <c r="L22" s="110"/>
      <c r="M22" s="97"/>
      <c r="N22" s="97"/>
      <c r="O22" s="97"/>
      <c r="P22" s="97"/>
      <c r="Q22" s="97"/>
      <c r="R22" s="97"/>
      <c r="S22" s="97"/>
      <c r="T22" s="97"/>
      <c r="U22" s="97"/>
      <c r="V22" s="97"/>
      <c r="W22" s="97"/>
      <c r="X22" s="97"/>
      <c r="Y22" s="97"/>
      <c r="Z22" s="97"/>
      <c r="AA22" s="97"/>
    </row>
    <row r="23" ht="39.75" hidden="1" customHeight="1">
      <c r="A23" s="111"/>
      <c r="G23" s="112"/>
      <c r="H23" s="108" t="s">
        <v>447</v>
      </c>
      <c r="I23" s="109"/>
      <c r="J23" s="109"/>
      <c r="K23" s="109"/>
      <c r="L23" s="110"/>
      <c r="M23" s="97"/>
      <c r="N23" s="97"/>
      <c r="O23" s="97"/>
      <c r="P23" s="97"/>
      <c r="Q23" s="97"/>
      <c r="R23" s="97"/>
      <c r="S23" s="97"/>
      <c r="T23" s="97"/>
      <c r="U23" s="97"/>
      <c r="V23" s="97"/>
      <c r="W23" s="97"/>
      <c r="X23" s="97"/>
      <c r="Y23" s="97"/>
      <c r="Z23" s="97"/>
      <c r="AA23" s="97"/>
    </row>
    <row r="24" ht="39.75" hidden="1" customHeight="1">
      <c r="A24" s="111"/>
      <c r="G24" s="112"/>
      <c r="H24" s="108" t="s">
        <v>448</v>
      </c>
      <c r="I24" s="109"/>
      <c r="J24" s="109"/>
      <c r="K24" s="109"/>
      <c r="L24" s="110"/>
      <c r="M24" s="97"/>
      <c r="N24" s="97"/>
      <c r="O24" s="97"/>
      <c r="P24" s="97"/>
      <c r="Q24" s="97"/>
      <c r="R24" s="97"/>
      <c r="S24" s="97"/>
      <c r="T24" s="97"/>
      <c r="U24" s="97"/>
      <c r="V24" s="97"/>
      <c r="W24" s="97"/>
      <c r="X24" s="97"/>
      <c r="Y24" s="97"/>
      <c r="Z24" s="97"/>
      <c r="AA24" s="97"/>
    </row>
    <row r="25" ht="39.75" hidden="1" customHeight="1">
      <c r="A25" s="111"/>
      <c r="G25" s="112"/>
      <c r="H25" s="108" t="s">
        <v>449</v>
      </c>
      <c r="I25" s="109"/>
      <c r="J25" s="109"/>
      <c r="K25" s="109"/>
      <c r="L25" s="110"/>
      <c r="M25" s="97"/>
      <c r="N25" s="97"/>
      <c r="O25" s="97"/>
      <c r="P25" s="97"/>
      <c r="Q25" s="97"/>
      <c r="R25" s="97"/>
      <c r="S25" s="97"/>
      <c r="T25" s="97"/>
      <c r="U25" s="97"/>
      <c r="V25" s="97"/>
      <c r="W25" s="97"/>
      <c r="X25" s="97"/>
      <c r="Y25" s="97"/>
      <c r="Z25" s="97"/>
      <c r="AA25" s="97"/>
    </row>
    <row r="26" ht="50.25" hidden="1" customHeight="1">
      <c r="A26" s="111"/>
      <c r="G26" s="112"/>
      <c r="H26" s="108" t="s">
        <v>450</v>
      </c>
      <c r="I26" s="109"/>
      <c r="J26" s="109"/>
      <c r="K26" s="109"/>
      <c r="L26" s="110"/>
      <c r="M26" s="97"/>
      <c r="N26" s="97"/>
      <c r="O26" s="97"/>
      <c r="P26" s="97"/>
      <c r="Q26" s="97"/>
      <c r="R26" s="97"/>
      <c r="S26" s="97"/>
      <c r="T26" s="97"/>
      <c r="U26" s="97"/>
      <c r="V26" s="97"/>
      <c r="W26" s="97"/>
      <c r="X26" s="97"/>
      <c r="Y26" s="97"/>
      <c r="Z26" s="97"/>
      <c r="AA26" s="97"/>
    </row>
    <row r="27" ht="39.75" hidden="1" customHeight="1">
      <c r="A27" s="113"/>
      <c r="B27" s="114"/>
      <c r="C27" s="114"/>
      <c r="D27" s="114"/>
      <c r="E27" s="114"/>
      <c r="F27" s="114"/>
      <c r="G27" s="115"/>
      <c r="H27" s="108" t="s">
        <v>451</v>
      </c>
      <c r="I27" s="109"/>
      <c r="J27" s="109"/>
      <c r="K27" s="109"/>
      <c r="L27" s="110"/>
      <c r="M27" s="97"/>
      <c r="N27" s="97"/>
      <c r="O27" s="97"/>
      <c r="P27" s="97"/>
      <c r="Q27" s="97"/>
      <c r="R27" s="97"/>
      <c r="S27" s="97"/>
      <c r="T27" s="97"/>
      <c r="U27" s="97"/>
      <c r="V27" s="97"/>
      <c r="W27" s="97"/>
      <c r="X27" s="97"/>
      <c r="Y27" s="97"/>
      <c r="Z27" s="97"/>
      <c r="AA27" s="97"/>
    </row>
    <row r="28" ht="39.75" hidden="1" customHeight="1">
      <c r="A28" s="105" t="s">
        <v>452</v>
      </c>
      <c r="B28" s="106"/>
      <c r="C28" s="106"/>
      <c r="D28" s="106"/>
      <c r="E28" s="106"/>
      <c r="F28" s="106"/>
      <c r="G28" s="107"/>
      <c r="H28" s="108" t="s">
        <v>453</v>
      </c>
      <c r="I28" s="109"/>
      <c r="J28" s="109"/>
      <c r="K28" s="109"/>
      <c r="L28" s="110"/>
      <c r="M28" s="97"/>
      <c r="N28" s="97"/>
      <c r="O28" s="97"/>
      <c r="P28" s="97"/>
      <c r="Q28" s="97"/>
      <c r="R28" s="97"/>
      <c r="S28" s="97"/>
      <c r="T28" s="97"/>
      <c r="U28" s="97"/>
      <c r="V28" s="97"/>
      <c r="W28" s="97"/>
      <c r="X28" s="97"/>
      <c r="Y28" s="97"/>
      <c r="Z28" s="97"/>
      <c r="AA28" s="97"/>
    </row>
    <row r="29" ht="39.75" hidden="1" customHeight="1">
      <c r="A29" s="113"/>
      <c r="B29" s="114"/>
      <c r="C29" s="114"/>
      <c r="D29" s="114"/>
      <c r="E29" s="114"/>
      <c r="F29" s="114"/>
      <c r="G29" s="115"/>
      <c r="H29" s="108" t="s">
        <v>454</v>
      </c>
      <c r="I29" s="109"/>
      <c r="J29" s="109"/>
      <c r="K29" s="109"/>
      <c r="L29" s="110"/>
      <c r="M29" s="97"/>
      <c r="N29" s="97"/>
      <c r="O29" s="97"/>
      <c r="P29" s="97"/>
      <c r="Q29" s="97"/>
      <c r="R29" s="97"/>
      <c r="S29" s="97"/>
      <c r="T29" s="97"/>
      <c r="U29" s="97"/>
      <c r="V29" s="97"/>
      <c r="W29" s="97"/>
      <c r="X29" s="97"/>
      <c r="Y29" s="97"/>
      <c r="Z29" s="97"/>
      <c r="AA29" s="97"/>
    </row>
    <row r="30" ht="39.75" hidden="1" customHeight="1">
      <c r="A30" s="105" t="s">
        <v>455</v>
      </c>
      <c r="B30" s="106"/>
      <c r="C30" s="106"/>
      <c r="D30" s="106"/>
      <c r="E30" s="106"/>
      <c r="F30" s="106"/>
      <c r="G30" s="107"/>
      <c r="H30" s="108" t="s">
        <v>456</v>
      </c>
      <c r="I30" s="109"/>
      <c r="J30" s="109"/>
      <c r="K30" s="109"/>
      <c r="L30" s="110"/>
      <c r="M30" s="97"/>
      <c r="N30" s="97"/>
      <c r="O30" s="97"/>
      <c r="P30" s="97"/>
      <c r="Q30" s="97"/>
      <c r="R30" s="97"/>
      <c r="S30" s="97"/>
      <c r="T30" s="97"/>
      <c r="U30" s="97"/>
      <c r="V30" s="97"/>
      <c r="W30" s="97"/>
      <c r="X30" s="97"/>
      <c r="Y30" s="97"/>
      <c r="Z30" s="97"/>
      <c r="AA30" s="97"/>
    </row>
    <row r="31" ht="39.75" hidden="1" customHeight="1">
      <c r="A31" s="111"/>
      <c r="G31" s="112"/>
      <c r="H31" s="108" t="s">
        <v>457</v>
      </c>
      <c r="I31" s="109"/>
      <c r="J31" s="109"/>
      <c r="K31" s="109"/>
      <c r="L31" s="110"/>
      <c r="M31" s="97"/>
      <c r="N31" s="97"/>
      <c r="O31" s="97"/>
      <c r="P31" s="97"/>
      <c r="Q31" s="97"/>
      <c r="R31" s="97"/>
      <c r="S31" s="97"/>
      <c r="T31" s="97"/>
      <c r="U31" s="97"/>
      <c r="V31" s="97"/>
      <c r="W31" s="97"/>
      <c r="X31" s="97"/>
      <c r="Y31" s="97"/>
      <c r="Z31" s="97"/>
      <c r="AA31" s="97"/>
    </row>
    <row r="32" ht="39.75" hidden="1" customHeight="1">
      <c r="A32" s="111"/>
      <c r="G32" s="112"/>
      <c r="H32" s="108" t="s">
        <v>458</v>
      </c>
      <c r="I32" s="109"/>
      <c r="J32" s="109"/>
      <c r="K32" s="109"/>
      <c r="L32" s="110"/>
      <c r="M32" s="97"/>
      <c r="N32" s="97"/>
      <c r="O32" s="97"/>
      <c r="P32" s="97"/>
      <c r="Q32" s="97"/>
      <c r="R32" s="97"/>
      <c r="S32" s="97"/>
      <c r="T32" s="97"/>
      <c r="U32" s="97"/>
      <c r="V32" s="97"/>
      <c r="W32" s="97"/>
      <c r="X32" s="97"/>
      <c r="Y32" s="97"/>
      <c r="Z32" s="97"/>
      <c r="AA32" s="97"/>
    </row>
    <row r="33" ht="39.75" hidden="1" customHeight="1">
      <c r="A33" s="111"/>
      <c r="G33" s="112"/>
      <c r="H33" s="108" t="s">
        <v>459</v>
      </c>
      <c r="I33" s="109"/>
      <c r="J33" s="109"/>
      <c r="K33" s="109"/>
      <c r="L33" s="110"/>
      <c r="M33" s="97"/>
      <c r="N33" s="97"/>
      <c r="O33" s="97"/>
      <c r="P33" s="97"/>
      <c r="Q33" s="97"/>
      <c r="R33" s="97"/>
      <c r="S33" s="97"/>
      <c r="T33" s="97"/>
      <c r="U33" s="97"/>
      <c r="V33" s="97"/>
      <c r="W33" s="97"/>
      <c r="X33" s="97"/>
      <c r="Y33" s="97"/>
      <c r="Z33" s="97"/>
      <c r="AA33" s="97"/>
    </row>
    <row r="34" ht="39.75" hidden="1" customHeight="1">
      <c r="A34" s="111"/>
      <c r="G34" s="112"/>
      <c r="H34" s="108" t="s">
        <v>460</v>
      </c>
      <c r="I34" s="109"/>
      <c r="J34" s="109"/>
      <c r="K34" s="109"/>
      <c r="L34" s="110"/>
      <c r="M34" s="97"/>
      <c r="N34" s="97"/>
      <c r="O34" s="97"/>
      <c r="P34" s="97"/>
      <c r="Q34" s="97"/>
      <c r="R34" s="97"/>
      <c r="S34" s="97"/>
      <c r="T34" s="97"/>
      <c r="U34" s="97"/>
      <c r="V34" s="97"/>
      <c r="W34" s="97"/>
      <c r="X34" s="97"/>
      <c r="Y34" s="97"/>
      <c r="Z34" s="97"/>
      <c r="AA34" s="97"/>
    </row>
    <row r="35" ht="39.75" hidden="1" customHeight="1">
      <c r="A35" s="113"/>
      <c r="B35" s="114"/>
      <c r="C35" s="114"/>
      <c r="D35" s="114"/>
      <c r="E35" s="114"/>
      <c r="F35" s="114"/>
      <c r="G35" s="115"/>
      <c r="H35" s="108" t="s">
        <v>461</v>
      </c>
      <c r="I35" s="109"/>
      <c r="J35" s="109"/>
      <c r="K35" s="109"/>
      <c r="L35" s="110"/>
      <c r="M35" s="97"/>
      <c r="N35" s="97"/>
      <c r="O35" s="97"/>
      <c r="P35" s="97"/>
      <c r="Q35" s="97"/>
      <c r="R35" s="97"/>
      <c r="S35" s="97"/>
      <c r="T35" s="97"/>
      <c r="U35" s="97"/>
      <c r="V35" s="97"/>
      <c r="W35" s="97"/>
      <c r="X35" s="97"/>
      <c r="Y35" s="97"/>
      <c r="Z35" s="97"/>
      <c r="AA35" s="97"/>
    </row>
    <row r="36" ht="39.75" hidden="1" customHeight="1">
      <c r="A36" s="105" t="s">
        <v>462</v>
      </c>
      <c r="B36" s="106"/>
      <c r="C36" s="106"/>
      <c r="D36" s="106"/>
      <c r="E36" s="106"/>
      <c r="F36" s="106"/>
      <c r="G36" s="107"/>
      <c r="H36" s="108" t="s">
        <v>463</v>
      </c>
      <c r="I36" s="109"/>
      <c r="J36" s="109"/>
      <c r="K36" s="109"/>
      <c r="L36" s="110"/>
      <c r="M36" s="97"/>
      <c r="N36" s="97"/>
      <c r="O36" s="97"/>
      <c r="P36" s="97"/>
      <c r="Q36" s="97"/>
      <c r="R36" s="97"/>
      <c r="S36" s="97"/>
      <c r="T36" s="97"/>
      <c r="U36" s="97"/>
      <c r="V36" s="97"/>
      <c r="W36" s="97"/>
      <c r="X36" s="97"/>
      <c r="Y36" s="97"/>
      <c r="Z36" s="97"/>
      <c r="AA36" s="97"/>
    </row>
    <row r="37" ht="39.75" hidden="1" customHeight="1">
      <c r="A37" s="111"/>
      <c r="G37" s="112"/>
      <c r="H37" s="108" t="s">
        <v>464</v>
      </c>
      <c r="I37" s="109"/>
      <c r="J37" s="109"/>
      <c r="K37" s="109"/>
      <c r="L37" s="110"/>
      <c r="M37" s="97"/>
      <c r="N37" s="97"/>
      <c r="O37" s="97"/>
      <c r="P37" s="97"/>
      <c r="Q37" s="97"/>
      <c r="R37" s="97"/>
      <c r="S37" s="97"/>
      <c r="T37" s="97"/>
      <c r="U37" s="97"/>
      <c r="V37" s="97"/>
      <c r="W37" s="97"/>
      <c r="X37" s="97"/>
      <c r="Y37" s="97"/>
      <c r="Z37" s="97"/>
      <c r="AA37" s="97"/>
    </row>
    <row r="38" ht="39.75" hidden="1" customHeight="1">
      <c r="A38" s="111"/>
      <c r="G38" s="112"/>
      <c r="H38" s="108" t="s">
        <v>465</v>
      </c>
      <c r="I38" s="109"/>
      <c r="J38" s="109"/>
      <c r="K38" s="109"/>
      <c r="L38" s="110"/>
      <c r="M38" s="97"/>
      <c r="N38" s="97"/>
      <c r="O38" s="97"/>
      <c r="P38" s="97"/>
      <c r="Q38" s="97"/>
      <c r="R38" s="97"/>
      <c r="S38" s="97"/>
      <c r="T38" s="97"/>
      <c r="U38" s="97"/>
      <c r="V38" s="97"/>
      <c r="W38" s="97"/>
      <c r="X38" s="97"/>
      <c r="Y38" s="97"/>
      <c r="Z38" s="97"/>
      <c r="AA38" s="97"/>
    </row>
    <row r="39" ht="39.75" hidden="1" customHeight="1">
      <c r="A39" s="111"/>
      <c r="G39" s="112"/>
      <c r="H39" s="108" t="s">
        <v>466</v>
      </c>
      <c r="I39" s="109"/>
      <c r="J39" s="109"/>
      <c r="K39" s="109"/>
      <c r="L39" s="110"/>
      <c r="M39" s="97"/>
      <c r="N39" s="97"/>
      <c r="O39" s="97"/>
      <c r="P39" s="97"/>
      <c r="Q39" s="97"/>
      <c r="R39" s="97"/>
      <c r="S39" s="97"/>
      <c r="T39" s="97"/>
      <c r="U39" s="97"/>
      <c r="V39" s="97"/>
      <c r="W39" s="97"/>
      <c r="X39" s="97"/>
      <c r="Y39" s="97"/>
      <c r="Z39" s="97"/>
      <c r="AA39" s="97"/>
    </row>
    <row r="40" ht="39.75" hidden="1" customHeight="1">
      <c r="A40" s="113"/>
      <c r="B40" s="114"/>
      <c r="C40" s="114"/>
      <c r="D40" s="114"/>
      <c r="E40" s="114"/>
      <c r="F40" s="114"/>
      <c r="G40" s="115"/>
      <c r="H40" s="108" t="s">
        <v>467</v>
      </c>
      <c r="I40" s="109"/>
      <c r="J40" s="109"/>
      <c r="K40" s="109"/>
      <c r="L40" s="110"/>
      <c r="M40" s="97"/>
      <c r="N40" s="97"/>
      <c r="O40" s="97"/>
      <c r="P40" s="97"/>
      <c r="Q40" s="97"/>
      <c r="R40" s="97"/>
      <c r="S40" s="97"/>
      <c r="T40" s="97"/>
      <c r="U40" s="97"/>
      <c r="V40" s="97"/>
      <c r="W40" s="97"/>
      <c r="X40" s="97"/>
      <c r="Y40" s="97"/>
      <c r="Z40" s="97"/>
      <c r="AA40" s="97"/>
    </row>
    <row r="41" ht="39.75" hidden="1" customHeight="1">
      <c r="A41" s="105" t="s">
        <v>468</v>
      </c>
      <c r="B41" s="106"/>
      <c r="C41" s="106"/>
      <c r="D41" s="106"/>
      <c r="E41" s="106"/>
      <c r="F41" s="106"/>
      <c r="G41" s="107"/>
      <c r="H41" s="108" t="s">
        <v>469</v>
      </c>
      <c r="I41" s="109"/>
      <c r="J41" s="109"/>
      <c r="K41" s="109"/>
      <c r="L41" s="110"/>
      <c r="M41" s="97"/>
      <c r="N41" s="97"/>
      <c r="O41" s="97"/>
      <c r="P41" s="97"/>
      <c r="Q41" s="97"/>
      <c r="R41" s="97"/>
      <c r="S41" s="97"/>
      <c r="T41" s="97"/>
      <c r="U41" s="97"/>
      <c r="V41" s="97"/>
      <c r="W41" s="97"/>
      <c r="X41" s="97"/>
      <c r="Y41" s="97"/>
      <c r="Z41" s="97"/>
      <c r="AA41" s="97"/>
    </row>
    <row r="42" ht="39.75" hidden="1" customHeight="1">
      <c r="A42" s="111"/>
      <c r="G42" s="112"/>
      <c r="H42" s="108" t="s">
        <v>470</v>
      </c>
      <c r="I42" s="109"/>
      <c r="J42" s="109"/>
      <c r="K42" s="109"/>
      <c r="L42" s="110"/>
      <c r="M42" s="97"/>
      <c r="N42" s="97"/>
      <c r="O42" s="97"/>
      <c r="P42" s="97"/>
      <c r="Q42" s="97"/>
      <c r="R42" s="97"/>
      <c r="S42" s="97"/>
      <c r="T42" s="97"/>
      <c r="U42" s="97"/>
      <c r="V42" s="97"/>
      <c r="W42" s="97"/>
      <c r="X42" s="97"/>
      <c r="Y42" s="97"/>
      <c r="Z42" s="97"/>
      <c r="AA42" s="97"/>
    </row>
    <row r="43" ht="39.75" hidden="1" customHeight="1">
      <c r="A43" s="111"/>
      <c r="G43" s="112"/>
      <c r="H43" s="108" t="s">
        <v>471</v>
      </c>
      <c r="I43" s="109"/>
      <c r="J43" s="109"/>
      <c r="K43" s="109"/>
      <c r="L43" s="110"/>
      <c r="M43" s="97"/>
      <c r="N43" s="97"/>
      <c r="O43" s="97"/>
      <c r="P43" s="97"/>
      <c r="Q43" s="97"/>
      <c r="R43" s="97"/>
      <c r="S43" s="97"/>
      <c r="T43" s="97"/>
      <c r="U43" s="97"/>
      <c r="V43" s="97"/>
      <c r="W43" s="97"/>
      <c r="X43" s="97"/>
      <c r="Y43" s="97"/>
      <c r="Z43" s="97"/>
      <c r="AA43" s="97"/>
    </row>
    <row r="44" ht="39.75" hidden="1" customHeight="1">
      <c r="A44" s="111"/>
      <c r="G44" s="112"/>
      <c r="H44" s="108" t="s">
        <v>472</v>
      </c>
      <c r="I44" s="109"/>
      <c r="J44" s="109"/>
      <c r="K44" s="109"/>
      <c r="L44" s="110"/>
      <c r="M44" s="97"/>
      <c r="N44" s="97"/>
      <c r="O44" s="97"/>
      <c r="P44" s="97"/>
      <c r="Q44" s="97"/>
      <c r="R44" s="97"/>
      <c r="S44" s="97"/>
      <c r="T44" s="97"/>
      <c r="U44" s="97"/>
      <c r="V44" s="97"/>
      <c r="W44" s="97"/>
      <c r="X44" s="97"/>
      <c r="Y44" s="97"/>
      <c r="Z44" s="97"/>
      <c r="AA44" s="97"/>
    </row>
    <row r="45" ht="39.75" hidden="1" customHeight="1">
      <c r="A45" s="113"/>
      <c r="B45" s="114"/>
      <c r="C45" s="114"/>
      <c r="D45" s="114"/>
      <c r="E45" s="114"/>
      <c r="F45" s="114"/>
      <c r="G45" s="115"/>
      <c r="H45" s="108" t="s">
        <v>473</v>
      </c>
      <c r="I45" s="109"/>
      <c r="J45" s="109"/>
      <c r="K45" s="109"/>
      <c r="L45" s="110"/>
      <c r="M45" s="97"/>
      <c r="N45" s="97"/>
      <c r="O45" s="97"/>
      <c r="P45" s="97"/>
      <c r="Q45" s="97"/>
      <c r="R45" s="97"/>
      <c r="S45" s="97"/>
      <c r="T45" s="97"/>
      <c r="U45" s="97"/>
      <c r="V45" s="97"/>
      <c r="W45" s="97"/>
      <c r="X45" s="97"/>
      <c r="Y45" s="97"/>
      <c r="Z45" s="97"/>
      <c r="AA45" s="97"/>
    </row>
    <row r="46" ht="39.75" hidden="1" customHeight="1">
      <c r="A46" s="105" t="s">
        <v>474</v>
      </c>
      <c r="B46" s="106"/>
      <c r="C46" s="106"/>
      <c r="D46" s="106"/>
      <c r="E46" s="106"/>
      <c r="F46" s="106"/>
      <c r="G46" s="107"/>
      <c r="H46" s="108" t="s">
        <v>475</v>
      </c>
      <c r="I46" s="109"/>
      <c r="J46" s="109"/>
      <c r="K46" s="109"/>
      <c r="L46" s="110"/>
      <c r="M46" s="97"/>
      <c r="N46" s="97"/>
      <c r="O46" s="97"/>
      <c r="P46" s="97"/>
      <c r="Q46" s="97"/>
      <c r="R46" s="97"/>
      <c r="S46" s="97"/>
      <c r="T46" s="97"/>
      <c r="U46" s="97"/>
      <c r="V46" s="97"/>
      <c r="W46" s="97"/>
      <c r="X46" s="97"/>
      <c r="Y46" s="97"/>
      <c r="Z46" s="97"/>
      <c r="AA46" s="97"/>
    </row>
    <row r="47" ht="39.75" hidden="1" customHeight="1">
      <c r="A47" s="116"/>
      <c r="B47" s="117"/>
      <c r="C47" s="117"/>
      <c r="D47" s="117"/>
      <c r="E47" s="117"/>
      <c r="F47" s="117"/>
      <c r="G47" s="118"/>
      <c r="H47" s="119" t="s">
        <v>476</v>
      </c>
      <c r="I47" s="120"/>
      <c r="J47" s="120"/>
      <c r="K47" s="120"/>
      <c r="L47" s="121"/>
      <c r="M47" s="97"/>
      <c r="N47" s="97"/>
      <c r="O47" s="97"/>
      <c r="P47" s="97"/>
      <c r="Q47" s="97"/>
      <c r="R47" s="97"/>
      <c r="S47" s="97"/>
      <c r="T47" s="97"/>
      <c r="U47" s="97"/>
      <c r="V47" s="97"/>
      <c r="W47" s="97"/>
      <c r="X47" s="97"/>
      <c r="Y47" s="97"/>
      <c r="Z47" s="97"/>
      <c r="AA47" s="97"/>
    </row>
    <row r="48" ht="14.2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row>
    <row r="49" ht="14.2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row>
    <row r="50" ht="14.2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row>
    <row r="51" ht="14.2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row>
    <row r="52" ht="14.2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ht="14.2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row>
    <row r="54" ht="14.2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row>
    <row r="55" ht="14.2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row>
    <row r="56" ht="14.25"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row>
    <row r="57" ht="14.25" customHeight="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row>
    <row r="58" ht="14.2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ht="14.25" customHeight="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row>
    <row r="60" ht="14.25"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row>
    <row r="61" ht="14.25"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row>
    <row r="62" ht="14.25"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row>
    <row r="63" ht="14.25" customHeight="1">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row>
    <row r="64" ht="14.25"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row>
    <row r="65" ht="14.25" customHeight="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row>
    <row r="66" ht="14.2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row>
    <row r="67" ht="14.25" customHeight="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row>
    <row r="68" ht="14.2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row>
    <row r="69" ht="14.25" customHeight="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row>
    <row r="70" ht="14.2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row>
    <row r="71" ht="14.25" customHeight="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row>
    <row r="72" ht="14.2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ht="14.25"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row>
    <row r="74" ht="14.2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ht="14.25"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row>
    <row r="76" ht="14.2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row>
    <row r="77" ht="14.25"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row>
    <row r="78" ht="14.2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row>
    <row r="79" ht="14.25" customHeight="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row>
    <row r="80" ht="14.2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row>
    <row r="81" ht="14.25" customHeight="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row r="82" ht="14.2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row>
    <row r="83" ht="14.25" customHeight="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row>
    <row r="84" ht="14.2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row>
    <row r="85" ht="14.25" customHeight="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row>
    <row r="86" ht="14.2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row>
    <row r="87" ht="14.25" customHeigh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row>
    <row r="88" ht="14.2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row>
    <row r="89" ht="14.25" customHeight="1">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row>
    <row r="90" ht="14.2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row>
    <row r="91" ht="14.25" customHeight="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row>
    <row r="92" ht="14.2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row>
    <row r="93" ht="14.25" customHeight="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row>
    <row r="94" ht="14.2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row>
    <row r="95" ht="14.25" customHeight="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row>
    <row r="96" ht="14.2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row>
    <row r="97" ht="14.25" customHeight="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row>
    <row r="98" ht="14.2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row>
    <row r="99" ht="14.25" customHeight="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row>
    <row r="100" ht="14.2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row>
    <row r="101" ht="14.25" customHeight="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row>
    <row r="102" ht="14.2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row>
    <row r="103" ht="14.25" customHeight="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row>
    <row r="104" ht="14.2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ht="14.25" customHeight="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row>
    <row r="106" ht="14.2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row>
    <row r="107" ht="14.25"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row>
    <row r="108" ht="14.2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row>
    <row r="109" ht="14.25"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row>
    <row r="110" ht="14.2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row>
    <row r="111" ht="14.25" customHeight="1">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row>
    <row r="112" ht="14.2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row>
    <row r="113" ht="14.25" customHeight="1">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row>
    <row r="114" ht="14.2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row>
    <row r="115" ht="14.25" customHeight="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row>
    <row r="116" ht="14.2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row>
    <row r="117" ht="14.25" customHeight="1">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row>
    <row r="118" ht="14.2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row>
    <row r="119" ht="14.25" customHeight="1">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row>
    <row r="120" ht="14.2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row>
    <row r="121" ht="14.25" customHeight="1">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row>
    <row r="122" ht="14.2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row>
    <row r="123" ht="14.25" customHeight="1">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row>
    <row r="124" ht="14.2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row>
    <row r="125" ht="14.25" customHeight="1">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row>
    <row r="126" ht="14.2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ht="14.25" customHeight="1">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row>
    <row r="128" ht="14.2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ht="14.25" customHeight="1">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row>
    <row r="130" ht="14.2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row>
    <row r="131" ht="14.25" customHeight="1">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row>
    <row r="132" ht="14.2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row>
    <row r="133" ht="14.25" customHeight="1">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row>
    <row r="134" ht="14.2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row>
    <row r="135" ht="14.25" customHeight="1">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row>
    <row r="136" ht="14.2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row>
    <row r="137" ht="14.25" customHeight="1">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row>
    <row r="138" ht="14.2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row>
    <row r="139" ht="14.25" customHeight="1">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row>
    <row r="140" ht="14.2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row>
    <row r="141" ht="14.25" customHeight="1">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row>
    <row r="142" ht="14.2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row>
    <row r="143" ht="14.25" customHeight="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row>
    <row r="144" ht="14.2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row>
    <row r="145" ht="14.25" customHeight="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row>
    <row r="146" ht="14.2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ht="14.25" customHeight="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row>
    <row r="148" ht="14.2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ht="14.25" customHeight="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row>
    <row r="150" ht="14.2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row>
    <row r="151" ht="14.25" customHeight="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row>
    <row r="152" ht="14.2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3" ht="14.25" customHeight="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row>
    <row r="154" ht="14.2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row>
    <row r="155" ht="14.25" customHeight="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row>
    <row r="156" ht="14.2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ht="14.25" customHeight="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row>
    <row r="158" ht="14.2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row>
    <row r="159" ht="14.25" customHeight="1">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row>
    <row r="160" ht="14.2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row>
    <row r="161" ht="14.25" customHeight="1">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row>
    <row r="162" ht="14.2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ht="14.25" customHeight="1">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row>
    <row r="164" ht="14.2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row>
    <row r="165" ht="14.25" customHeight="1">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row>
    <row r="166" ht="14.2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row>
    <row r="167" ht="14.25" customHeight="1">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row>
    <row r="168" ht="14.2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row>
    <row r="169" ht="14.25" customHeight="1">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row>
    <row r="170" ht="14.2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row>
    <row r="171" ht="14.25" customHeight="1">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row>
    <row r="172" ht="14.2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row>
    <row r="173" ht="14.25" customHeight="1">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row>
    <row r="174" ht="14.2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row>
    <row r="175" ht="14.25" customHeight="1">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row>
    <row r="176" ht="14.2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row>
    <row r="177" ht="14.25" customHeight="1">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row>
    <row r="178" ht="14.2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row>
    <row r="179" ht="14.25" customHeight="1">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row>
    <row r="180" ht="14.2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row>
    <row r="181" ht="14.25" customHeight="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row>
    <row r="182" ht="14.2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ht="14.25" customHeight="1">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row>
    <row r="184" ht="14.2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row>
    <row r="185" ht="14.25" customHeight="1">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row>
    <row r="186" ht="14.2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row>
    <row r="187" ht="14.25" customHeight="1">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row>
    <row r="188" ht="14.2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row>
    <row r="189" ht="14.25" customHeight="1">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row>
    <row r="190" ht="14.2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row>
    <row r="191" ht="14.25" customHeight="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row>
    <row r="192" ht="14.2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row>
    <row r="193" ht="14.25" customHeight="1">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row>
    <row r="194" ht="14.2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row>
    <row r="195" ht="14.25" customHeight="1">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row>
    <row r="196" ht="14.2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row>
    <row r="197" ht="14.25" customHeight="1">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row>
    <row r="198" ht="14.2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ht="14.25" customHeight="1">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row>
    <row r="200" ht="14.2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ht="14.25" customHeight="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row>
    <row r="202" ht="14.2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ht="14.25" customHeight="1">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row>
    <row r="204" ht="14.2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ht="14.25" customHeight="1">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row>
    <row r="206" ht="14.2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ht="14.25" customHeight="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row>
    <row r="208" ht="14.2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ht="14.25" customHeight="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row>
    <row r="210" ht="14.2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ht="14.25" customHeight="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row>
    <row r="212" ht="14.2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ht="14.25" customHeight="1">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row>
    <row r="214" ht="14.2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ht="14.25" customHeight="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row>
    <row r="216" ht="14.2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ht="14.25" customHeight="1">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row>
    <row r="218" ht="14.2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ht="14.25" customHeight="1">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row>
    <row r="220" ht="14.2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ht="14.25" customHeight="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row>
    <row r="222" ht="14.25" customHeight="1">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row>
    <row r="223" ht="14.25" customHeight="1">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row>
    <row r="224" ht="14.25" customHeight="1">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row>
    <row r="225" ht="14.25" customHeight="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row>
    <row r="226" ht="14.25" customHeight="1">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row>
    <row r="227" ht="14.25" customHeight="1">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row>
    <row r="228" ht="14.25" customHeight="1">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row>
    <row r="229" ht="14.25" customHeight="1">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row>
    <row r="230" ht="14.25" customHeight="1">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row>
    <row r="231" ht="14.25" customHeight="1">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row>
    <row r="232" ht="14.25" customHeight="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row>
    <row r="233" ht="14.25" customHeight="1">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row>
    <row r="234" ht="14.25" customHeight="1">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row>
    <row r="235" ht="14.25" customHeight="1">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row>
    <row r="236" ht="14.25" customHeight="1">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row>
    <row r="237" ht="14.25" customHeight="1">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row>
    <row r="238" ht="14.25" customHeight="1">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row>
    <row r="239" ht="14.25" customHeight="1">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row>
    <row r="240" ht="14.25" customHeight="1">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row>
    <row r="241" ht="14.25" customHeight="1">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row>
    <row r="242" ht="14.25" customHeight="1">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row>
    <row r="243" ht="14.25" customHeight="1">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row>
    <row r="244" ht="14.25" customHeight="1">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row>
    <row r="245" ht="14.25" customHeight="1">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row>
    <row r="246" ht="14.25" customHeight="1">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row>
    <row r="247" ht="14.25" customHeight="1">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8">
    <mergeCell ref="J8:J12"/>
    <mergeCell ref="K8:K12"/>
    <mergeCell ref="L8:L12"/>
    <mergeCell ref="M8:N8"/>
    <mergeCell ref="R8:R12"/>
    <mergeCell ref="S8:S12"/>
    <mergeCell ref="O9:O12"/>
    <mergeCell ref="P10:P12"/>
    <mergeCell ref="Q10:Q12"/>
    <mergeCell ref="B13:B17"/>
    <mergeCell ref="C13:C17"/>
    <mergeCell ref="A14:A15"/>
    <mergeCell ref="D14:D15"/>
    <mergeCell ref="E14:E15"/>
    <mergeCell ref="A21:G27"/>
    <mergeCell ref="A28:G29"/>
    <mergeCell ref="A30:G35"/>
    <mergeCell ref="A36:G40"/>
    <mergeCell ref="A41:G45"/>
    <mergeCell ref="A46:G47"/>
    <mergeCell ref="A20:G20"/>
    <mergeCell ref="H20:L20"/>
    <mergeCell ref="H21:L21"/>
    <mergeCell ref="H22:L22"/>
    <mergeCell ref="H23:L23"/>
    <mergeCell ref="H24:L24"/>
    <mergeCell ref="H27:L27"/>
    <mergeCell ref="H25:L25"/>
    <mergeCell ref="H26:L26"/>
    <mergeCell ref="H28:L28"/>
    <mergeCell ref="H29:L29"/>
    <mergeCell ref="H30:L30"/>
    <mergeCell ref="H31:L31"/>
    <mergeCell ref="H32:L32"/>
    <mergeCell ref="H40:L40"/>
    <mergeCell ref="H41:L41"/>
    <mergeCell ref="H42:L42"/>
    <mergeCell ref="H43:L43"/>
    <mergeCell ref="H44:L44"/>
    <mergeCell ref="H45:L45"/>
    <mergeCell ref="H46:L46"/>
    <mergeCell ref="H47:L47"/>
    <mergeCell ref="H33:L33"/>
    <mergeCell ref="H34:L34"/>
    <mergeCell ref="H35:L35"/>
    <mergeCell ref="H36:L36"/>
    <mergeCell ref="H37:L37"/>
    <mergeCell ref="H38:L38"/>
    <mergeCell ref="H39:L39"/>
    <mergeCell ref="H4:AA4"/>
    <mergeCell ref="H5:AA5"/>
    <mergeCell ref="A1:AA1"/>
    <mergeCell ref="A2:F2"/>
    <mergeCell ref="H2:AA2"/>
    <mergeCell ref="A3:F3"/>
    <mergeCell ref="H3:AA3"/>
    <mergeCell ref="A4:F4"/>
    <mergeCell ref="A6:Y6"/>
    <mergeCell ref="K7:Z7"/>
    <mergeCell ref="F8:F12"/>
    <mergeCell ref="G8:G12"/>
    <mergeCell ref="H8:H12"/>
    <mergeCell ref="I8:I12"/>
    <mergeCell ref="A5:F5"/>
    <mergeCell ref="A7:J7"/>
    <mergeCell ref="A8:A12"/>
    <mergeCell ref="B8:B12"/>
    <mergeCell ref="C8:C12"/>
    <mergeCell ref="D8:D12"/>
    <mergeCell ref="E8:E12"/>
    <mergeCell ref="T8:W10"/>
    <mergeCell ref="X8:Y9"/>
    <mergeCell ref="Z8:Z12"/>
    <mergeCell ref="X10:X12"/>
    <mergeCell ref="Y10:Y12"/>
    <mergeCell ref="U11:W11"/>
    <mergeCell ref="O8:Q8"/>
    <mergeCell ref="P9:Q9"/>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27.0"/>
    <col customWidth="1" min="4" max="4" width="17.29"/>
    <col customWidth="1" min="5" max="5" width="18.86"/>
    <col customWidth="1" min="6" max="6" width="18.71"/>
    <col customWidth="1" min="7" max="7" width="20.43"/>
    <col customWidth="1" min="8" max="9" width="19.14"/>
    <col customWidth="1" min="10" max="10" width="20.43"/>
    <col customWidth="1" min="11" max="12" width="17.71"/>
    <col customWidth="1" min="13" max="13" width="13.71"/>
    <col customWidth="1" min="14" max="14" width="10.14"/>
    <col customWidth="1" min="15" max="15" width="10.43"/>
    <col customWidth="1" min="16" max="16" width="7.86"/>
    <col customWidth="1" min="17" max="17" width="8.14"/>
    <col customWidth="1" min="18" max="18" width="18.29"/>
    <col customWidth="1" min="19" max="20" width="17.14"/>
    <col customWidth="1" min="21" max="21" width="13.71"/>
    <col customWidth="1" min="22" max="22" width="12.57"/>
    <col customWidth="1" min="23" max="23" width="11.86"/>
    <col customWidth="1" min="24" max="24" width="13.71"/>
    <col customWidth="1" min="25" max="25" width="13.43"/>
    <col customWidth="1" min="26" max="26" width="14.29"/>
    <col customWidth="1" hidden="1" min="27" max="27" width="18.71"/>
    <col customWidth="1" hidden="1" min="28" max="30" width="10.71"/>
  </cols>
  <sheetData>
    <row r="1" ht="59.25" customHeight="1">
      <c r="A1" s="1" t="s">
        <v>0</v>
      </c>
      <c r="B1" s="2"/>
      <c r="C1" s="2"/>
      <c r="D1" s="2"/>
      <c r="E1" s="2"/>
      <c r="F1" s="2"/>
      <c r="G1" s="2"/>
      <c r="H1" s="2"/>
      <c r="I1" s="2"/>
      <c r="J1" s="2"/>
      <c r="K1" s="2"/>
      <c r="L1" s="2"/>
      <c r="M1" s="2"/>
      <c r="N1" s="2"/>
      <c r="O1" s="2"/>
      <c r="P1" s="2"/>
      <c r="Q1" s="2"/>
      <c r="R1" s="2"/>
      <c r="S1" s="2"/>
      <c r="T1" s="2"/>
      <c r="U1" s="2"/>
      <c r="V1" s="2"/>
      <c r="W1" s="2"/>
      <c r="X1" s="2"/>
      <c r="Y1" s="2"/>
      <c r="Z1" s="3"/>
      <c r="AA1" s="52"/>
      <c r="AB1" s="122"/>
      <c r="AC1" s="122"/>
      <c r="AD1" s="122"/>
    </row>
    <row r="2" ht="16.5" customHeight="1">
      <c r="A2" s="4" t="s">
        <v>477</v>
      </c>
      <c r="B2" s="2"/>
      <c r="C2" s="3"/>
      <c r="D2" s="6" t="s">
        <v>478</v>
      </c>
      <c r="E2" s="2"/>
      <c r="F2" s="2"/>
      <c r="G2" s="2"/>
      <c r="H2" s="2"/>
      <c r="I2" s="2"/>
      <c r="J2" s="2"/>
      <c r="K2" s="2"/>
      <c r="L2" s="2"/>
      <c r="M2" s="2"/>
      <c r="N2" s="2"/>
      <c r="O2" s="2"/>
      <c r="P2" s="2"/>
      <c r="Q2" s="2"/>
      <c r="R2" s="2"/>
      <c r="S2" s="2"/>
      <c r="T2" s="2"/>
      <c r="U2" s="2"/>
      <c r="V2" s="2"/>
      <c r="W2" s="2"/>
      <c r="X2" s="2"/>
      <c r="Y2" s="2"/>
      <c r="Z2" s="3"/>
      <c r="AA2" s="5"/>
      <c r="AB2" s="122"/>
      <c r="AC2" s="122"/>
      <c r="AD2" s="122"/>
    </row>
    <row r="3" ht="16.5" customHeight="1">
      <c r="A3" s="4" t="s">
        <v>479</v>
      </c>
      <c r="B3" s="2"/>
      <c r="C3" s="3"/>
      <c r="D3" s="6" t="s">
        <v>480</v>
      </c>
      <c r="E3" s="2"/>
      <c r="F3" s="2"/>
      <c r="G3" s="2"/>
      <c r="H3" s="2"/>
      <c r="I3" s="2"/>
      <c r="J3" s="2"/>
      <c r="K3" s="2"/>
      <c r="L3" s="2"/>
      <c r="M3" s="2"/>
      <c r="N3" s="2"/>
      <c r="O3" s="2"/>
      <c r="P3" s="2"/>
      <c r="Q3" s="2"/>
      <c r="R3" s="2"/>
      <c r="S3" s="2"/>
      <c r="T3" s="2"/>
      <c r="U3" s="2"/>
      <c r="V3" s="2"/>
      <c r="W3" s="2"/>
      <c r="X3" s="2"/>
      <c r="Y3" s="2"/>
      <c r="Z3" s="3"/>
      <c r="AA3" s="5"/>
      <c r="AB3" s="122"/>
      <c r="AC3" s="122"/>
      <c r="AD3" s="122"/>
    </row>
    <row r="4" ht="16.5" customHeight="1">
      <c r="A4" s="4" t="s">
        <v>5</v>
      </c>
      <c r="B4" s="2"/>
      <c r="C4" s="3"/>
      <c r="D4" s="6" t="s">
        <v>481</v>
      </c>
      <c r="E4" s="2"/>
      <c r="F4" s="2"/>
      <c r="G4" s="2"/>
      <c r="H4" s="2"/>
      <c r="I4" s="2"/>
      <c r="J4" s="2"/>
      <c r="K4" s="2"/>
      <c r="L4" s="2"/>
      <c r="M4" s="2"/>
      <c r="N4" s="2"/>
      <c r="O4" s="2"/>
      <c r="P4" s="2"/>
      <c r="Q4" s="2"/>
      <c r="R4" s="2"/>
      <c r="S4" s="2"/>
      <c r="T4" s="2"/>
      <c r="U4" s="2"/>
      <c r="V4" s="2"/>
      <c r="W4" s="2"/>
      <c r="X4" s="2"/>
      <c r="Y4" s="2"/>
      <c r="Z4" s="3"/>
      <c r="AA4" s="5"/>
      <c r="AB4" s="122"/>
      <c r="AC4" s="122"/>
      <c r="AD4" s="122"/>
    </row>
    <row r="5" ht="16.5" customHeight="1">
      <c r="A5" s="4" t="s">
        <v>482</v>
      </c>
      <c r="B5" s="2"/>
      <c r="C5" s="3"/>
      <c r="D5" s="6" t="s">
        <v>4</v>
      </c>
      <c r="E5" s="2"/>
      <c r="F5" s="2"/>
      <c r="G5" s="2"/>
      <c r="H5" s="2"/>
      <c r="I5" s="2"/>
      <c r="J5" s="2"/>
      <c r="K5" s="2"/>
      <c r="L5" s="2"/>
      <c r="M5" s="2"/>
      <c r="N5" s="2"/>
      <c r="O5" s="2"/>
      <c r="P5" s="2"/>
      <c r="Q5" s="2"/>
      <c r="R5" s="2"/>
      <c r="S5" s="2"/>
      <c r="T5" s="2"/>
      <c r="U5" s="2"/>
      <c r="V5" s="2"/>
      <c r="W5" s="2"/>
      <c r="X5" s="2"/>
      <c r="Y5" s="2"/>
      <c r="Z5" s="3"/>
      <c r="AA5" s="5"/>
      <c r="AB5" s="122"/>
      <c r="AC5" s="122"/>
      <c r="AD5" s="122"/>
    </row>
    <row r="6" ht="16.5" customHeight="1">
      <c r="A6" s="123" t="s">
        <v>483</v>
      </c>
      <c r="B6" s="5"/>
      <c r="C6" s="5"/>
      <c r="D6" s="5"/>
      <c r="E6" s="5"/>
      <c r="F6" s="5"/>
      <c r="G6" s="9"/>
      <c r="H6" s="5"/>
      <c r="I6" s="5"/>
      <c r="J6" s="5"/>
      <c r="K6" s="5"/>
      <c r="L6" s="5"/>
      <c r="M6" s="5"/>
      <c r="N6" s="5"/>
      <c r="O6" s="5"/>
      <c r="P6" s="5"/>
      <c r="Q6" s="5"/>
      <c r="R6" s="5"/>
      <c r="S6" s="5"/>
      <c r="T6" s="5"/>
      <c r="U6" s="5"/>
      <c r="V6" s="5"/>
      <c r="W6" s="5"/>
      <c r="X6" s="5"/>
      <c r="Y6" s="5"/>
      <c r="Z6" s="5"/>
      <c r="AA6" s="5"/>
      <c r="AB6" s="124"/>
      <c r="AC6" s="124"/>
      <c r="AD6" s="124"/>
    </row>
    <row r="7" ht="16.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71"/>
    </row>
    <row r="8" ht="16.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row>
    <row r="9" ht="16.5" customHeight="1">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row>
    <row r="10" ht="16.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row>
    <row r="11" ht="16.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row>
    <row r="12" ht="16.5" customHeight="1">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row>
    <row r="13">
      <c r="A13" s="98" t="s">
        <v>484</v>
      </c>
      <c r="B13" s="125" t="s">
        <v>485</v>
      </c>
      <c r="C13" s="58" t="s">
        <v>486</v>
      </c>
      <c r="D13" s="125" t="s">
        <v>487</v>
      </c>
      <c r="E13" s="58" t="s">
        <v>158</v>
      </c>
      <c r="F13" s="58" t="s">
        <v>488</v>
      </c>
      <c r="G13" s="126" t="s">
        <v>489</v>
      </c>
      <c r="H13" s="90" t="s">
        <v>490</v>
      </c>
      <c r="I13" s="58" t="s">
        <v>45</v>
      </c>
      <c r="J13" s="58" t="s">
        <v>491</v>
      </c>
      <c r="K13" s="127" t="s">
        <v>492</v>
      </c>
      <c r="L13" s="127" t="s">
        <v>493</v>
      </c>
      <c r="M13" s="127" t="s">
        <v>493</v>
      </c>
      <c r="N13" s="127" t="s">
        <v>494</v>
      </c>
      <c r="O13" s="127" t="s">
        <v>495</v>
      </c>
      <c r="P13" s="128" t="s">
        <v>138</v>
      </c>
      <c r="Q13" s="129"/>
      <c r="R13" s="58" t="s">
        <v>488</v>
      </c>
      <c r="S13" s="130" t="s">
        <v>496</v>
      </c>
      <c r="T13" s="131">
        <v>0.3</v>
      </c>
      <c r="U13" s="131">
        <v>0.4</v>
      </c>
      <c r="V13" s="131">
        <v>0.5</v>
      </c>
      <c r="W13" s="80"/>
      <c r="X13" s="80">
        <v>233.0</v>
      </c>
      <c r="Y13" s="127" t="s">
        <v>497</v>
      </c>
      <c r="Z13" s="127" t="s">
        <v>498</v>
      </c>
      <c r="AA13" s="54"/>
      <c r="AB13" s="54"/>
      <c r="AC13" s="54"/>
      <c r="AD13" s="54"/>
    </row>
    <row r="14">
      <c r="G14" s="51"/>
    </row>
    <row r="15" ht="20.25" customHeight="1">
      <c r="G15" s="51"/>
    </row>
    <row r="16" ht="20.25" customHeight="1">
      <c r="G16" s="51"/>
    </row>
    <row r="17" ht="20.25" customHeight="1">
      <c r="G17" s="51"/>
    </row>
    <row r="18" ht="20.25" customHeight="1">
      <c r="G18" s="51"/>
    </row>
    <row r="19" ht="20.25" customHeight="1">
      <c r="G19" s="51"/>
    </row>
    <row r="20" ht="20.25" customHeight="1">
      <c r="G20" s="51"/>
    </row>
    <row r="21" ht="20.25" customHeight="1">
      <c r="G21" s="51"/>
    </row>
    <row r="22" ht="20.25" customHeight="1">
      <c r="G22" s="51"/>
    </row>
    <row r="23" ht="20.25" customHeight="1">
      <c r="G23" s="51"/>
    </row>
    <row r="24" ht="20.25" customHeight="1">
      <c r="G24" s="51"/>
    </row>
    <row r="25" ht="20.25" customHeight="1">
      <c r="G25" s="51"/>
    </row>
    <row r="26" ht="20.25" customHeight="1">
      <c r="G26" s="51"/>
    </row>
    <row r="27" ht="20.25" customHeight="1">
      <c r="G27" s="51"/>
    </row>
    <row r="28" ht="20.25" customHeight="1">
      <c r="G28" s="51"/>
    </row>
    <row r="29" ht="20.25" customHeight="1">
      <c r="G29" s="51"/>
    </row>
    <row r="30" ht="20.25" customHeight="1">
      <c r="G30" s="51"/>
    </row>
    <row r="31" ht="20.25" customHeight="1">
      <c r="G31" s="51"/>
    </row>
    <row r="32" ht="20.25" customHeight="1">
      <c r="G32" s="51"/>
    </row>
    <row r="33" ht="20.25" customHeight="1">
      <c r="G33" s="51"/>
    </row>
    <row r="34" ht="20.25" customHeight="1">
      <c r="G34" s="51"/>
    </row>
    <row r="35" ht="20.25" customHeight="1">
      <c r="G35" s="51"/>
    </row>
    <row r="36" ht="20.25" customHeight="1">
      <c r="G36" s="51"/>
    </row>
    <row r="37" ht="20.25" customHeight="1">
      <c r="G37" s="51"/>
    </row>
    <row r="38" ht="20.25" customHeight="1">
      <c r="G38" s="51"/>
    </row>
    <row r="39" ht="20.25" customHeight="1">
      <c r="G39" s="51"/>
    </row>
    <row r="40" ht="20.25" customHeight="1">
      <c r="G40" s="51"/>
    </row>
    <row r="41" ht="20.25" customHeight="1">
      <c r="G41" s="51"/>
    </row>
    <row r="42" ht="20.25" customHeight="1">
      <c r="G42" s="51"/>
    </row>
    <row r="43" ht="20.25" customHeight="1">
      <c r="G43" s="51"/>
    </row>
    <row r="44" ht="20.25" customHeight="1">
      <c r="G44" s="51"/>
    </row>
    <row r="45" ht="20.25" customHeight="1">
      <c r="G45" s="51"/>
    </row>
    <row r="46" ht="20.25" customHeight="1">
      <c r="G46" s="51"/>
    </row>
    <row r="47" ht="20.25" customHeight="1">
      <c r="G47" s="51"/>
    </row>
    <row r="48" ht="20.25" customHeight="1">
      <c r="G48" s="51"/>
    </row>
    <row r="49" ht="20.25" customHeight="1">
      <c r="G49" s="51"/>
    </row>
    <row r="50" ht="20.25" customHeight="1">
      <c r="G50" s="51"/>
    </row>
    <row r="51" ht="20.25" customHeight="1">
      <c r="G51" s="51"/>
    </row>
    <row r="52" ht="20.25" customHeight="1">
      <c r="G52" s="51"/>
    </row>
    <row r="53" ht="20.25" customHeight="1">
      <c r="G53" s="51"/>
    </row>
    <row r="54" ht="20.25" customHeight="1">
      <c r="G54" s="51"/>
    </row>
    <row r="55" ht="20.25" customHeight="1">
      <c r="G55" s="51"/>
    </row>
    <row r="56" ht="20.25" customHeight="1">
      <c r="G56" s="51"/>
    </row>
    <row r="57" ht="20.25" customHeight="1">
      <c r="G57" s="51"/>
    </row>
    <row r="58" ht="20.25" customHeight="1">
      <c r="G58" s="51"/>
    </row>
    <row r="59" ht="20.25" customHeight="1">
      <c r="G59" s="51"/>
    </row>
    <row r="60" ht="20.25" customHeight="1">
      <c r="G60" s="51"/>
    </row>
    <row r="61" ht="20.25" customHeight="1">
      <c r="G61" s="51"/>
    </row>
    <row r="62" ht="20.25" customHeight="1">
      <c r="G62" s="51"/>
    </row>
    <row r="63" ht="20.25" customHeight="1">
      <c r="G63" s="51"/>
    </row>
    <row r="64" ht="20.25" customHeight="1">
      <c r="G64" s="51"/>
    </row>
    <row r="65" ht="20.25" customHeight="1">
      <c r="G65" s="51"/>
    </row>
    <row r="66" ht="20.25" customHeight="1">
      <c r="G66" s="51"/>
    </row>
    <row r="67" ht="20.25" customHeight="1">
      <c r="G67" s="51"/>
    </row>
    <row r="68" ht="20.25" customHeight="1">
      <c r="G68" s="51"/>
    </row>
    <row r="69" ht="20.25" customHeight="1">
      <c r="G69" s="51"/>
    </row>
    <row r="70" ht="20.25" customHeight="1">
      <c r="G70" s="51"/>
    </row>
    <row r="71" ht="20.25" customHeight="1">
      <c r="G71" s="51"/>
    </row>
    <row r="72" ht="20.25" customHeight="1">
      <c r="G72" s="51"/>
    </row>
    <row r="73" ht="20.25" customHeight="1">
      <c r="G73" s="51"/>
    </row>
    <row r="74" ht="20.25" customHeight="1">
      <c r="G74" s="51"/>
    </row>
    <row r="75" ht="20.25" customHeight="1">
      <c r="G75" s="51"/>
    </row>
    <row r="76" ht="20.25" customHeight="1">
      <c r="G76" s="51"/>
    </row>
    <row r="77" ht="20.25" customHeight="1">
      <c r="G77" s="51"/>
    </row>
    <row r="78" ht="20.25" customHeight="1">
      <c r="G78" s="51"/>
    </row>
    <row r="79" ht="20.25" customHeight="1">
      <c r="G79" s="51"/>
    </row>
    <row r="80" ht="20.25" customHeight="1">
      <c r="G80" s="51"/>
    </row>
    <row r="81" ht="20.25" customHeight="1">
      <c r="G81" s="51"/>
    </row>
    <row r="82" ht="20.25" customHeight="1">
      <c r="G82" s="51"/>
    </row>
    <row r="83" ht="20.25" customHeight="1">
      <c r="G83" s="51"/>
    </row>
    <row r="84" ht="20.25" customHeight="1">
      <c r="G84" s="51"/>
    </row>
    <row r="85" ht="20.25" customHeight="1">
      <c r="G85" s="51"/>
    </row>
    <row r="86" ht="20.25" customHeight="1">
      <c r="G86" s="51"/>
    </row>
    <row r="87" ht="20.25" customHeight="1">
      <c r="G87" s="51"/>
    </row>
    <row r="88" ht="20.25" customHeight="1">
      <c r="G88" s="51"/>
    </row>
    <row r="89" ht="20.25" customHeight="1">
      <c r="G89" s="51"/>
    </row>
    <row r="90" ht="20.25" customHeight="1">
      <c r="G90" s="51"/>
    </row>
    <row r="91" ht="20.25" customHeight="1">
      <c r="G91" s="51"/>
    </row>
    <row r="92" ht="20.25" customHeight="1">
      <c r="G92" s="51"/>
    </row>
    <row r="93" ht="20.25" customHeight="1">
      <c r="G93" s="51"/>
    </row>
    <row r="94" ht="20.25" customHeight="1">
      <c r="G94" s="51"/>
    </row>
    <row r="95" ht="20.25" customHeight="1">
      <c r="G95" s="51"/>
    </row>
    <row r="96" ht="20.25" customHeight="1">
      <c r="G96" s="51"/>
    </row>
    <row r="97" ht="20.25" customHeight="1">
      <c r="G97" s="51"/>
    </row>
    <row r="98" ht="20.25" customHeight="1">
      <c r="G98" s="51"/>
    </row>
    <row r="99" ht="20.25" customHeight="1">
      <c r="G99" s="51"/>
    </row>
    <row r="100" ht="20.25" customHeight="1">
      <c r="G100" s="51"/>
    </row>
    <row r="101" ht="20.25" customHeight="1">
      <c r="G101" s="51"/>
    </row>
    <row r="102" ht="20.25" customHeight="1">
      <c r="G102" s="51"/>
    </row>
    <row r="103" ht="20.25" customHeight="1">
      <c r="G103" s="51"/>
    </row>
    <row r="104" ht="20.25" customHeight="1">
      <c r="G104" s="51"/>
    </row>
    <row r="105" ht="20.25" customHeight="1">
      <c r="G105" s="51"/>
    </row>
    <row r="106" ht="20.25" customHeight="1">
      <c r="G106" s="51"/>
    </row>
    <row r="107" ht="20.25" customHeight="1">
      <c r="G107" s="51"/>
    </row>
    <row r="108" ht="20.25" customHeight="1">
      <c r="G108" s="51"/>
    </row>
    <row r="109" ht="20.25" customHeight="1">
      <c r="G109" s="51"/>
    </row>
    <row r="110" ht="20.25" customHeight="1">
      <c r="G110" s="51"/>
    </row>
    <row r="111" ht="20.25" customHeight="1">
      <c r="G111" s="51"/>
    </row>
    <row r="112" ht="20.25" customHeight="1">
      <c r="G112" s="51"/>
    </row>
    <row r="113" ht="20.25" customHeight="1">
      <c r="G113" s="51"/>
    </row>
    <row r="114" ht="20.25" customHeight="1">
      <c r="G114" s="51"/>
    </row>
    <row r="115" ht="20.25" customHeight="1">
      <c r="G115" s="51"/>
    </row>
    <row r="116" ht="20.25" customHeight="1">
      <c r="G116" s="51"/>
    </row>
    <row r="117" ht="20.25" customHeight="1">
      <c r="G117" s="51"/>
    </row>
    <row r="118" ht="20.25" customHeight="1">
      <c r="G118" s="51"/>
    </row>
    <row r="119" ht="20.25" customHeight="1">
      <c r="G119" s="51"/>
    </row>
    <row r="120" ht="20.25" customHeight="1">
      <c r="G120" s="51"/>
    </row>
    <row r="121" ht="20.25" customHeight="1">
      <c r="G121" s="51"/>
    </row>
    <row r="122" ht="20.25" customHeight="1">
      <c r="G122" s="51"/>
    </row>
    <row r="123" ht="20.25" customHeight="1">
      <c r="G123" s="51"/>
    </row>
    <row r="124" ht="20.25" customHeight="1">
      <c r="G124" s="51"/>
    </row>
    <row r="125" ht="20.25" customHeight="1">
      <c r="G125" s="51"/>
    </row>
    <row r="126" ht="20.25" customHeight="1">
      <c r="G126" s="51"/>
    </row>
    <row r="127" ht="20.25" customHeight="1">
      <c r="G127" s="51"/>
    </row>
    <row r="128" ht="20.25" customHeight="1">
      <c r="G128" s="51"/>
    </row>
    <row r="129" ht="20.25" customHeight="1">
      <c r="G129" s="51"/>
    </row>
    <row r="130" ht="20.25" customHeight="1">
      <c r="G130" s="51"/>
    </row>
    <row r="131" ht="20.25" customHeight="1">
      <c r="G131" s="51"/>
    </row>
    <row r="132" ht="20.25" customHeight="1">
      <c r="G132" s="51"/>
    </row>
    <row r="133" ht="20.25" customHeight="1">
      <c r="G133" s="51"/>
    </row>
    <row r="134" ht="20.25" customHeight="1">
      <c r="G134" s="51"/>
    </row>
    <row r="135" ht="20.25" customHeight="1">
      <c r="G135" s="51"/>
    </row>
    <row r="136" ht="20.25" customHeight="1">
      <c r="G136" s="51"/>
    </row>
    <row r="137" ht="20.25" customHeight="1">
      <c r="G137" s="51"/>
    </row>
    <row r="138" ht="20.25" customHeight="1">
      <c r="G138" s="51"/>
    </row>
    <row r="139" ht="20.25" customHeight="1">
      <c r="G139" s="51"/>
    </row>
    <row r="140" ht="20.25" customHeight="1">
      <c r="G140" s="51"/>
    </row>
    <row r="141" ht="20.25" customHeight="1">
      <c r="G141" s="51"/>
    </row>
    <row r="142" ht="20.25" customHeight="1">
      <c r="G142" s="51"/>
    </row>
    <row r="143" ht="20.25" customHeight="1">
      <c r="G143" s="51"/>
    </row>
    <row r="144" ht="20.25" customHeight="1">
      <c r="G144" s="51"/>
    </row>
    <row r="145" ht="20.25" customHeight="1">
      <c r="G145" s="51"/>
    </row>
    <row r="146" ht="20.25" customHeight="1">
      <c r="G146" s="51"/>
    </row>
    <row r="147" ht="20.25" customHeight="1">
      <c r="G147" s="51"/>
    </row>
    <row r="148" ht="20.25" customHeight="1">
      <c r="G148" s="51"/>
    </row>
    <row r="149" ht="20.25" customHeight="1">
      <c r="G149" s="51"/>
    </row>
    <row r="150" ht="20.25" customHeight="1">
      <c r="G150" s="51"/>
    </row>
    <row r="151" ht="20.25" customHeight="1">
      <c r="G151" s="51"/>
    </row>
    <row r="152" ht="20.25" customHeight="1">
      <c r="G152" s="51"/>
    </row>
    <row r="153" ht="20.25" customHeight="1">
      <c r="G153" s="51"/>
    </row>
    <row r="154" ht="20.25" customHeight="1">
      <c r="G154" s="51"/>
    </row>
    <row r="155" ht="20.25" customHeight="1">
      <c r="G155" s="51"/>
    </row>
    <row r="156" ht="20.25" customHeight="1">
      <c r="G156" s="51"/>
    </row>
    <row r="157" ht="20.25" customHeight="1">
      <c r="G157" s="51"/>
    </row>
    <row r="158" ht="20.25" customHeight="1">
      <c r="G158" s="51"/>
    </row>
    <row r="159" ht="20.25" customHeight="1">
      <c r="G159" s="51"/>
    </row>
    <row r="160" ht="20.25" customHeight="1">
      <c r="G160" s="51"/>
    </row>
    <row r="161" ht="20.25" customHeight="1">
      <c r="G161" s="51"/>
    </row>
    <row r="162" ht="20.25" customHeight="1">
      <c r="G162" s="51"/>
    </row>
    <row r="163" ht="20.25" customHeight="1">
      <c r="G163" s="51"/>
    </row>
    <row r="164" ht="20.25" customHeight="1">
      <c r="G164" s="51"/>
    </row>
    <row r="165" ht="20.25" customHeight="1">
      <c r="G165" s="51"/>
    </row>
    <row r="166" ht="20.25" customHeight="1">
      <c r="G166" s="51"/>
    </row>
    <row r="167" ht="20.25" customHeight="1">
      <c r="G167" s="51"/>
    </row>
    <row r="168" ht="20.25" customHeight="1">
      <c r="G168" s="51"/>
    </row>
    <row r="169" ht="20.25" customHeight="1">
      <c r="G169" s="51"/>
    </row>
    <row r="170" ht="20.25" customHeight="1">
      <c r="G170" s="51"/>
    </row>
    <row r="171" ht="20.25" customHeight="1">
      <c r="G171" s="51"/>
    </row>
    <row r="172" ht="20.25" customHeight="1">
      <c r="G172" s="51"/>
    </row>
    <row r="173" ht="20.25" customHeight="1">
      <c r="G173" s="51"/>
    </row>
    <row r="174" ht="20.25" customHeight="1">
      <c r="G174" s="51"/>
    </row>
    <row r="175" ht="20.25" customHeight="1">
      <c r="G175" s="51"/>
    </row>
    <row r="176" ht="20.25" customHeight="1">
      <c r="G176" s="51"/>
    </row>
    <row r="177" ht="20.25" customHeight="1">
      <c r="G177" s="51"/>
    </row>
    <row r="178" ht="20.25" customHeight="1">
      <c r="G178" s="51"/>
    </row>
    <row r="179" ht="20.25" customHeight="1">
      <c r="G179" s="51"/>
    </row>
    <row r="180" ht="20.25" customHeight="1">
      <c r="G180" s="51"/>
    </row>
    <row r="181" ht="20.25" customHeight="1">
      <c r="G181" s="51"/>
    </row>
    <row r="182" ht="20.25" customHeight="1">
      <c r="G182" s="51"/>
    </row>
    <row r="183" ht="20.25" customHeight="1">
      <c r="G183" s="51"/>
    </row>
    <row r="184" ht="20.25" customHeight="1">
      <c r="G184" s="51"/>
    </row>
    <row r="185" ht="20.25" customHeight="1">
      <c r="G185" s="51"/>
    </row>
    <row r="186" ht="20.25" customHeight="1">
      <c r="G186" s="51"/>
    </row>
    <row r="187" ht="20.25" customHeight="1">
      <c r="G187" s="51"/>
    </row>
    <row r="188" ht="20.25" customHeight="1">
      <c r="G188" s="51"/>
    </row>
    <row r="189" ht="20.25" customHeight="1">
      <c r="G189" s="51"/>
    </row>
    <row r="190" ht="20.25" customHeight="1">
      <c r="G190" s="51"/>
    </row>
    <row r="191" ht="20.25" customHeight="1">
      <c r="G191" s="51"/>
    </row>
    <row r="192" ht="20.25" customHeight="1">
      <c r="G192" s="51"/>
    </row>
    <row r="193" ht="20.25" customHeight="1">
      <c r="G193" s="51"/>
    </row>
    <row r="194" ht="20.25" customHeight="1">
      <c r="G194" s="51"/>
    </row>
    <row r="195" ht="20.25" customHeight="1">
      <c r="G195" s="51"/>
    </row>
    <row r="196" ht="20.25" customHeight="1">
      <c r="G196" s="51"/>
    </row>
    <row r="197" ht="20.25" customHeight="1">
      <c r="G197" s="51"/>
    </row>
    <row r="198" ht="20.25" customHeight="1">
      <c r="G198" s="51"/>
    </row>
    <row r="199" ht="20.25" customHeight="1">
      <c r="G199" s="51"/>
    </row>
    <row r="200" ht="20.25" customHeight="1">
      <c r="G200" s="51"/>
    </row>
    <row r="201" ht="20.25" customHeight="1">
      <c r="G201" s="51"/>
    </row>
    <row r="202" ht="20.25" customHeight="1">
      <c r="G202" s="51"/>
    </row>
    <row r="203" ht="20.25" customHeight="1">
      <c r="G203" s="51"/>
    </row>
    <row r="204" ht="20.25" customHeight="1">
      <c r="G204" s="51"/>
    </row>
    <row r="205" ht="20.25" customHeight="1">
      <c r="G205" s="51"/>
    </row>
    <row r="206" ht="20.25" customHeight="1">
      <c r="G206" s="51"/>
    </row>
    <row r="207" ht="20.25" customHeight="1">
      <c r="G207" s="51"/>
    </row>
    <row r="208" ht="20.25" customHeight="1">
      <c r="G208" s="51"/>
    </row>
    <row r="209" ht="20.25" customHeight="1">
      <c r="G209" s="51"/>
    </row>
    <row r="210" ht="20.25" customHeight="1">
      <c r="G210" s="51"/>
    </row>
    <row r="211" ht="20.25" customHeight="1">
      <c r="G211" s="51"/>
    </row>
    <row r="212" ht="20.25" customHeight="1">
      <c r="G212" s="51"/>
    </row>
    <row r="213" ht="20.25" customHeight="1">
      <c r="G213" s="51"/>
    </row>
    <row r="214" ht="20.25" customHeight="1">
      <c r="G214" s="51"/>
    </row>
    <row r="215" ht="20.25" customHeight="1">
      <c r="G215" s="51"/>
    </row>
    <row r="216" ht="20.25" customHeight="1">
      <c r="G216" s="51"/>
    </row>
    <row r="217" ht="20.25" customHeight="1">
      <c r="G217" s="51"/>
    </row>
    <row r="218" ht="20.25" customHeight="1">
      <c r="G218" s="51"/>
    </row>
    <row r="219" ht="20.25" customHeight="1">
      <c r="G219" s="51"/>
    </row>
    <row r="220" ht="20.25" customHeight="1">
      <c r="G220" s="51"/>
    </row>
    <row r="221" ht="15.75" customHeight="1">
      <c r="G221" s="51"/>
    </row>
    <row r="222" ht="15.75" customHeight="1">
      <c r="G222" s="51"/>
    </row>
    <row r="223" ht="15.75" customHeight="1">
      <c r="G223" s="51"/>
    </row>
    <row r="224" ht="15.75" customHeight="1">
      <c r="G224" s="51"/>
    </row>
    <row r="225" ht="15.75" customHeight="1">
      <c r="G225" s="51"/>
    </row>
    <row r="226" ht="15.75" customHeight="1">
      <c r="G226" s="51"/>
    </row>
    <row r="227" ht="15.75" customHeight="1">
      <c r="G227" s="51"/>
    </row>
    <row r="228" ht="15.75" customHeight="1">
      <c r="G228" s="51"/>
    </row>
    <row r="229" ht="15.75" customHeight="1">
      <c r="G229" s="51"/>
    </row>
    <row r="230" ht="15.75" customHeight="1">
      <c r="G230" s="51"/>
    </row>
    <row r="231" ht="15.75" customHeight="1">
      <c r="G231" s="51"/>
    </row>
    <row r="232" ht="15.75" customHeight="1">
      <c r="G232" s="51"/>
    </row>
    <row r="233" ht="15.75" customHeight="1">
      <c r="G233" s="51"/>
    </row>
    <row r="234" ht="15.75" customHeight="1">
      <c r="G234" s="51"/>
    </row>
    <row r="235" ht="15.75" customHeight="1">
      <c r="G235" s="51"/>
    </row>
    <row r="236" ht="15.75" customHeight="1">
      <c r="G236" s="51"/>
    </row>
    <row r="237" ht="15.75" customHeight="1">
      <c r="G237" s="51"/>
    </row>
    <row r="238" ht="15.75" customHeight="1">
      <c r="G238" s="51"/>
    </row>
    <row r="239" ht="15.75" customHeight="1">
      <c r="G239" s="51"/>
    </row>
    <row r="240" ht="15.75" customHeight="1">
      <c r="G240" s="51"/>
    </row>
    <row r="241" ht="15.75" customHeight="1">
      <c r="G241" s="51"/>
    </row>
    <row r="242" ht="15.75" customHeight="1">
      <c r="G242" s="51"/>
    </row>
    <row r="243" ht="15.75" customHeight="1">
      <c r="G243" s="51"/>
    </row>
    <row r="244" ht="15.75" customHeight="1">
      <c r="G244" s="51"/>
    </row>
    <row r="245" ht="15.75" customHeight="1">
      <c r="G245" s="51"/>
    </row>
    <row r="246" ht="15.75" customHeight="1">
      <c r="G246" s="51"/>
    </row>
    <row r="247" ht="15.75" customHeight="1">
      <c r="G247" s="51"/>
    </row>
    <row r="248" ht="15.75" customHeight="1">
      <c r="G248" s="51"/>
    </row>
    <row r="249" ht="15.75" customHeight="1">
      <c r="G249" s="51"/>
    </row>
    <row r="250" ht="15.75" customHeight="1">
      <c r="G250" s="51"/>
    </row>
    <row r="251" ht="15.75" customHeight="1">
      <c r="G251" s="51"/>
    </row>
    <row r="252" ht="15.75" customHeight="1">
      <c r="G252" s="51"/>
    </row>
    <row r="253" ht="15.75" customHeight="1">
      <c r="G253" s="51"/>
    </row>
    <row r="254" ht="15.75" customHeight="1">
      <c r="G254" s="51"/>
    </row>
    <row r="255" ht="15.75" customHeight="1">
      <c r="G255" s="51"/>
    </row>
    <row r="256" ht="15.75" customHeight="1">
      <c r="G256" s="51"/>
    </row>
    <row r="257" ht="15.75" customHeight="1">
      <c r="G257" s="51"/>
    </row>
    <row r="258" ht="15.75" customHeight="1">
      <c r="G258" s="51"/>
    </row>
    <row r="259" ht="15.75" customHeight="1">
      <c r="G259" s="51"/>
    </row>
    <row r="260" ht="15.75" customHeight="1">
      <c r="G260" s="51"/>
    </row>
    <row r="261" ht="15.75" customHeight="1">
      <c r="G261" s="51"/>
    </row>
    <row r="262" ht="15.75" customHeight="1">
      <c r="G262" s="51"/>
    </row>
    <row r="263" ht="15.75" customHeight="1">
      <c r="G263" s="51"/>
    </row>
    <row r="264" ht="15.75" customHeight="1">
      <c r="G264" s="51"/>
    </row>
    <row r="265" ht="15.75" customHeight="1">
      <c r="G265" s="51"/>
    </row>
    <row r="266" ht="15.75" customHeight="1">
      <c r="G266" s="51"/>
    </row>
    <row r="267" ht="15.75" customHeight="1">
      <c r="G267" s="51"/>
    </row>
    <row r="268" ht="15.75" customHeight="1">
      <c r="G268" s="51"/>
    </row>
    <row r="269" ht="15.75" customHeight="1">
      <c r="G269" s="51"/>
    </row>
    <row r="270" ht="15.75" customHeight="1">
      <c r="G270" s="51"/>
    </row>
    <row r="271" ht="15.75" customHeight="1">
      <c r="G271" s="51"/>
    </row>
    <row r="272" ht="15.75" customHeight="1">
      <c r="G272" s="51"/>
    </row>
    <row r="273" ht="15.75" customHeight="1">
      <c r="G273" s="51"/>
    </row>
    <row r="274" ht="15.75" customHeight="1">
      <c r="G274" s="51"/>
    </row>
    <row r="275" ht="15.75" customHeight="1">
      <c r="G275" s="51"/>
    </row>
    <row r="276" ht="15.75" customHeight="1">
      <c r="G276" s="51"/>
    </row>
    <row r="277" ht="15.75" customHeight="1">
      <c r="G277" s="51"/>
    </row>
    <row r="278" ht="15.75" customHeight="1">
      <c r="G278" s="51"/>
    </row>
    <row r="279" ht="15.75" customHeight="1">
      <c r="G279" s="51"/>
    </row>
    <row r="280" ht="15.75" customHeight="1">
      <c r="G280" s="51"/>
    </row>
    <row r="281" ht="15.75" customHeight="1">
      <c r="G281" s="51"/>
    </row>
    <row r="282" ht="15.75" customHeight="1">
      <c r="G282" s="51"/>
    </row>
    <row r="283" ht="15.75" customHeight="1">
      <c r="G283" s="51"/>
    </row>
    <row r="284" ht="15.75" customHeight="1">
      <c r="G284" s="51"/>
    </row>
    <row r="285" ht="15.75" customHeight="1">
      <c r="G285" s="51"/>
    </row>
    <row r="286" ht="15.75" customHeight="1">
      <c r="G286" s="51"/>
    </row>
    <row r="287" ht="15.75" customHeight="1">
      <c r="G287" s="51"/>
    </row>
    <row r="288" ht="15.75" customHeight="1">
      <c r="G288" s="51"/>
    </row>
    <row r="289" ht="15.75" customHeight="1">
      <c r="G289" s="51"/>
    </row>
    <row r="290" ht="15.75" customHeight="1">
      <c r="G290" s="51"/>
    </row>
    <row r="291" ht="15.75" customHeight="1">
      <c r="G291" s="51"/>
    </row>
    <row r="292" ht="15.75" customHeight="1">
      <c r="G292" s="51"/>
    </row>
    <row r="293" ht="15.75" customHeight="1">
      <c r="G293" s="51"/>
    </row>
    <row r="294" ht="15.75" customHeight="1">
      <c r="G294" s="51"/>
    </row>
    <row r="295" ht="15.75" customHeight="1">
      <c r="G295" s="51"/>
    </row>
    <row r="296" ht="15.75" customHeight="1">
      <c r="G296" s="51"/>
    </row>
    <row r="297" ht="15.75" customHeight="1">
      <c r="G297" s="51"/>
    </row>
    <row r="298" ht="15.75" customHeight="1">
      <c r="G298" s="51"/>
    </row>
    <row r="299" ht="15.75" customHeight="1">
      <c r="G299" s="51"/>
    </row>
    <row r="300" ht="15.75" customHeight="1">
      <c r="G300" s="51"/>
    </row>
    <row r="301" ht="15.75" customHeight="1">
      <c r="G301" s="51"/>
    </row>
    <row r="302" ht="15.75" customHeight="1">
      <c r="G302" s="51"/>
    </row>
    <row r="303" ht="15.75" customHeight="1">
      <c r="G303" s="51"/>
    </row>
    <row r="304" ht="15.75" customHeight="1">
      <c r="G304" s="51"/>
    </row>
    <row r="305" ht="15.75" customHeight="1">
      <c r="G305" s="51"/>
    </row>
    <row r="306" ht="15.75" customHeight="1">
      <c r="G306" s="51"/>
    </row>
    <row r="307" ht="15.75" customHeight="1">
      <c r="G307" s="51"/>
    </row>
    <row r="308" ht="15.75" customHeight="1">
      <c r="G308" s="51"/>
    </row>
    <row r="309" ht="15.75" customHeight="1">
      <c r="G309" s="51"/>
    </row>
    <row r="310" ht="15.75" customHeight="1">
      <c r="G310" s="51"/>
    </row>
    <row r="311" ht="15.75" customHeight="1">
      <c r="G311" s="51"/>
    </row>
    <row r="312" ht="15.75" customHeight="1">
      <c r="G312" s="51"/>
    </row>
    <row r="313" ht="15.75" customHeight="1">
      <c r="G313" s="51"/>
    </row>
    <row r="314" ht="15.75" customHeight="1">
      <c r="G314" s="51"/>
    </row>
    <row r="315" ht="15.75" customHeight="1">
      <c r="G315" s="51"/>
    </row>
    <row r="316" ht="15.75" customHeight="1">
      <c r="G316" s="51"/>
    </row>
    <row r="317" ht="15.75" customHeight="1">
      <c r="G317" s="51"/>
    </row>
    <row r="318" ht="15.75" customHeight="1">
      <c r="G318" s="51"/>
    </row>
    <row r="319" ht="15.75" customHeight="1">
      <c r="G319" s="51"/>
    </row>
    <row r="320" ht="15.75" customHeight="1">
      <c r="G320" s="51"/>
    </row>
    <row r="321" ht="15.75" customHeight="1">
      <c r="G321" s="51"/>
    </row>
    <row r="322" ht="15.75" customHeight="1">
      <c r="G322" s="51"/>
    </row>
    <row r="323" ht="15.75" customHeight="1">
      <c r="G323" s="51"/>
    </row>
    <row r="324" ht="15.75" customHeight="1">
      <c r="G324" s="51"/>
    </row>
    <row r="325" ht="15.75" customHeight="1">
      <c r="G325" s="51"/>
    </row>
    <row r="326" ht="15.75" customHeight="1">
      <c r="G326" s="51"/>
    </row>
    <row r="327" ht="15.75" customHeight="1">
      <c r="G327" s="51"/>
    </row>
    <row r="328" ht="15.75" customHeight="1">
      <c r="G328" s="51"/>
    </row>
    <row r="329" ht="15.75" customHeight="1">
      <c r="G329" s="51"/>
    </row>
    <row r="330" ht="15.75" customHeight="1">
      <c r="G330" s="51"/>
    </row>
    <row r="331" ht="15.75" customHeight="1">
      <c r="G331" s="51"/>
    </row>
    <row r="332" ht="15.75" customHeight="1">
      <c r="G332" s="51"/>
    </row>
    <row r="333" ht="15.75" customHeight="1">
      <c r="G333" s="51"/>
    </row>
    <row r="334" ht="15.75" customHeight="1">
      <c r="G334" s="51"/>
    </row>
    <row r="335" ht="15.75" customHeight="1">
      <c r="G335" s="51"/>
    </row>
    <row r="336" ht="15.75" customHeight="1">
      <c r="G336" s="51"/>
    </row>
    <row r="337" ht="15.75" customHeight="1">
      <c r="G337" s="51"/>
    </row>
    <row r="338" ht="15.75" customHeight="1">
      <c r="G338" s="51"/>
    </row>
    <row r="339" ht="15.75" customHeight="1">
      <c r="G339" s="51"/>
    </row>
    <row r="340" ht="15.75" customHeight="1">
      <c r="G340" s="51"/>
    </row>
    <row r="341" ht="15.75" customHeight="1">
      <c r="G341" s="51"/>
    </row>
    <row r="342" ht="15.75" customHeight="1">
      <c r="G342" s="51"/>
    </row>
    <row r="343" ht="15.75" customHeight="1">
      <c r="G343" s="51"/>
    </row>
    <row r="344" ht="15.75" customHeight="1">
      <c r="G344" s="51"/>
    </row>
    <row r="345" ht="15.75" customHeight="1">
      <c r="G345" s="51"/>
    </row>
    <row r="346" ht="15.75" customHeight="1">
      <c r="G346" s="51"/>
    </row>
    <row r="347" ht="15.75" customHeight="1">
      <c r="G347" s="51"/>
    </row>
    <row r="348" ht="15.75" customHeight="1">
      <c r="G348" s="51"/>
    </row>
    <row r="349" ht="15.75" customHeight="1">
      <c r="G349" s="51"/>
    </row>
    <row r="350" ht="15.75" customHeight="1">
      <c r="G350" s="51"/>
    </row>
    <row r="351" ht="15.75" customHeight="1">
      <c r="G351" s="51"/>
    </row>
    <row r="352" ht="15.75" customHeight="1">
      <c r="G352" s="51"/>
    </row>
    <row r="353" ht="15.75" customHeight="1">
      <c r="G353" s="51"/>
    </row>
    <row r="354" ht="15.75" customHeight="1">
      <c r="G354" s="51"/>
    </row>
    <row r="355" ht="15.75" customHeight="1">
      <c r="G355" s="51"/>
    </row>
    <row r="356" ht="15.75" customHeight="1">
      <c r="G356" s="51"/>
    </row>
    <row r="357" ht="15.75" customHeight="1">
      <c r="G357" s="51"/>
    </row>
    <row r="358" ht="15.75" customHeight="1">
      <c r="G358" s="51"/>
    </row>
    <row r="359" ht="15.75" customHeight="1">
      <c r="G359" s="51"/>
    </row>
    <row r="360" ht="15.75" customHeight="1">
      <c r="G360" s="51"/>
    </row>
    <row r="361" ht="15.75" customHeight="1">
      <c r="G361" s="51"/>
    </row>
    <row r="362" ht="15.75" customHeight="1">
      <c r="G362" s="51"/>
    </row>
    <row r="363" ht="15.75" customHeight="1">
      <c r="G363" s="51"/>
    </row>
    <row r="364" ht="15.75" customHeight="1">
      <c r="G364" s="51"/>
    </row>
    <row r="365" ht="15.75" customHeight="1">
      <c r="G365" s="51"/>
    </row>
    <row r="366" ht="15.75" customHeight="1">
      <c r="G366" s="51"/>
    </row>
    <row r="367" ht="15.75" customHeight="1">
      <c r="G367" s="51"/>
    </row>
    <row r="368" ht="15.75" customHeight="1">
      <c r="G368" s="51"/>
    </row>
    <row r="369" ht="15.75" customHeight="1">
      <c r="G369" s="51"/>
    </row>
    <row r="370" ht="15.75" customHeight="1">
      <c r="G370" s="51"/>
    </row>
    <row r="371" ht="15.75" customHeight="1">
      <c r="G371" s="51"/>
    </row>
    <row r="372" ht="15.75" customHeight="1">
      <c r="G372" s="51"/>
    </row>
    <row r="373" ht="15.75" customHeight="1">
      <c r="G373" s="51"/>
    </row>
    <row r="374" ht="15.75" customHeight="1">
      <c r="G374" s="51"/>
    </row>
    <row r="375" ht="15.75" customHeight="1">
      <c r="G375" s="51"/>
    </row>
    <row r="376" ht="15.75" customHeight="1">
      <c r="G376" s="51"/>
    </row>
    <row r="377" ht="15.75" customHeight="1">
      <c r="G377" s="51"/>
    </row>
    <row r="378" ht="15.75" customHeight="1">
      <c r="G378" s="51"/>
    </row>
    <row r="379" ht="15.75" customHeight="1">
      <c r="G379" s="51"/>
    </row>
    <row r="380" ht="15.75" customHeight="1">
      <c r="G380" s="51"/>
    </row>
    <row r="381" ht="15.75" customHeight="1">
      <c r="G381" s="51"/>
    </row>
    <row r="382" ht="15.75" customHeight="1">
      <c r="G382" s="51"/>
    </row>
    <row r="383" ht="15.75" customHeight="1">
      <c r="G383" s="51"/>
    </row>
    <row r="384" ht="15.75" customHeight="1">
      <c r="G384" s="51"/>
    </row>
    <row r="385" ht="15.75" customHeight="1">
      <c r="G385" s="51"/>
    </row>
    <row r="386" ht="15.75" customHeight="1">
      <c r="G386" s="51"/>
    </row>
    <row r="387" ht="15.75" customHeight="1">
      <c r="G387" s="51"/>
    </row>
    <row r="388" ht="15.75" customHeight="1">
      <c r="G388" s="51"/>
    </row>
    <row r="389" ht="15.75" customHeight="1">
      <c r="G389" s="51"/>
    </row>
    <row r="390" ht="15.75" customHeight="1">
      <c r="G390" s="51"/>
    </row>
    <row r="391" ht="15.75" customHeight="1">
      <c r="G391" s="51"/>
    </row>
    <row r="392" ht="15.75" customHeight="1">
      <c r="G392" s="51"/>
    </row>
    <row r="393" ht="15.75" customHeight="1">
      <c r="G393" s="51"/>
    </row>
    <row r="394" ht="15.75" customHeight="1">
      <c r="G394" s="51"/>
    </row>
    <row r="395" ht="15.75" customHeight="1">
      <c r="G395" s="51"/>
    </row>
    <row r="396" ht="15.75" customHeight="1">
      <c r="G396" s="51"/>
    </row>
    <row r="397" ht="15.75" customHeight="1">
      <c r="G397" s="51"/>
    </row>
    <row r="398" ht="15.75" customHeight="1">
      <c r="G398" s="51"/>
    </row>
    <row r="399" ht="15.75" customHeight="1">
      <c r="G399" s="51"/>
    </row>
    <row r="400" ht="15.75" customHeight="1">
      <c r="G400" s="51"/>
    </row>
    <row r="401" ht="15.75" customHeight="1">
      <c r="G401" s="51"/>
    </row>
    <row r="402" ht="15.75" customHeight="1">
      <c r="G402" s="51"/>
    </row>
    <row r="403" ht="15.75" customHeight="1">
      <c r="G403" s="51"/>
    </row>
    <row r="404" ht="15.75" customHeight="1">
      <c r="G404" s="51"/>
    </row>
    <row r="405" ht="15.75" customHeight="1">
      <c r="G405" s="51"/>
    </row>
    <row r="406" ht="15.75" customHeight="1">
      <c r="G406" s="51"/>
    </row>
    <row r="407" ht="15.75" customHeight="1">
      <c r="G407" s="51"/>
    </row>
    <row r="408" ht="15.75" customHeight="1">
      <c r="G408" s="51"/>
    </row>
    <row r="409" ht="15.75" customHeight="1">
      <c r="G409" s="51"/>
    </row>
    <row r="410" ht="15.75" customHeight="1">
      <c r="G410" s="51"/>
    </row>
    <row r="411" ht="15.75" customHeight="1">
      <c r="G411" s="51"/>
    </row>
    <row r="412" ht="15.75" customHeight="1">
      <c r="G412" s="51"/>
    </row>
    <row r="413" ht="15.75" customHeight="1">
      <c r="G413" s="51"/>
    </row>
    <row r="414" ht="15.75" customHeight="1">
      <c r="G414" s="51"/>
    </row>
    <row r="415" ht="15.75" customHeight="1">
      <c r="G415" s="51"/>
    </row>
    <row r="416" ht="15.75" customHeight="1">
      <c r="G416" s="51"/>
    </row>
    <row r="417" ht="15.75" customHeight="1">
      <c r="G417" s="51"/>
    </row>
    <row r="418" ht="15.75" customHeight="1">
      <c r="G418" s="51"/>
    </row>
    <row r="419" ht="15.75" customHeight="1">
      <c r="G419" s="51"/>
    </row>
    <row r="420" ht="15.75" customHeight="1">
      <c r="G420" s="51"/>
    </row>
    <row r="421" ht="15.75" customHeight="1">
      <c r="G421" s="51"/>
    </row>
    <row r="422" ht="15.75" customHeight="1">
      <c r="G422" s="51"/>
    </row>
    <row r="423" ht="15.75" customHeight="1">
      <c r="G423" s="51"/>
    </row>
    <row r="424" ht="15.75" customHeight="1">
      <c r="G424" s="51"/>
    </row>
    <row r="425" ht="15.75" customHeight="1">
      <c r="G425" s="51"/>
    </row>
    <row r="426" ht="15.75" customHeight="1">
      <c r="G426" s="51"/>
    </row>
    <row r="427" ht="15.75" customHeight="1">
      <c r="G427" s="51"/>
    </row>
    <row r="428" ht="15.75" customHeight="1">
      <c r="G428" s="51"/>
    </row>
    <row r="429" ht="15.75" customHeight="1">
      <c r="G429" s="51"/>
    </row>
    <row r="430" ht="15.75" customHeight="1">
      <c r="G430" s="51"/>
    </row>
    <row r="431" ht="15.75" customHeight="1">
      <c r="G431" s="51"/>
    </row>
    <row r="432" ht="15.75" customHeight="1">
      <c r="G432" s="51"/>
    </row>
    <row r="433" ht="15.75" customHeight="1">
      <c r="G433" s="51"/>
    </row>
    <row r="434" ht="15.75" customHeight="1">
      <c r="G434" s="51"/>
    </row>
    <row r="435" ht="15.75" customHeight="1">
      <c r="G435" s="51"/>
    </row>
    <row r="436" ht="15.75" customHeight="1">
      <c r="G436" s="51"/>
    </row>
    <row r="437" ht="15.75" customHeight="1">
      <c r="G437" s="51"/>
    </row>
    <row r="438" ht="15.75" customHeight="1">
      <c r="G438" s="51"/>
    </row>
    <row r="439" ht="15.75" customHeight="1">
      <c r="G439" s="51"/>
    </row>
    <row r="440" ht="15.75" customHeight="1">
      <c r="G440" s="51"/>
    </row>
    <row r="441" ht="15.75" customHeight="1">
      <c r="G441" s="51"/>
    </row>
    <row r="442" ht="15.75" customHeight="1">
      <c r="G442" s="51"/>
    </row>
    <row r="443" ht="15.75" customHeight="1">
      <c r="G443" s="51"/>
    </row>
    <row r="444" ht="15.75" customHeight="1">
      <c r="G444" s="51"/>
    </row>
    <row r="445" ht="15.75" customHeight="1">
      <c r="G445" s="51"/>
    </row>
    <row r="446" ht="15.75" customHeight="1">
      <c r="G446" s="51"/>
    </row>
    <row r="447" ht="15.75" customHeight="1">
      <c r="G447" s="51"/>
    </row>
    <row r="448" ht="15.75" customHeight="1">
      <c r="G448" s="51"/>
    </row>
    <row r="449" ht="15.75" customHeight="1">
      <c r="G449" s="51"/>
    </row>
    <row r="450" ht="15.75" customHeight="1">
      <c r="G450" s="51"/>
    </row>
    <row r="451" ht="15.75" customHeight="1">
      <c r="G451" s="51"/>
    </row>
    <row r="452" ht="15.75" customHeight="1">
      <c r="G452" s="51"/>
    </row>
    <row r="453" ht="15.75" customHeight="1">
      <c r="G453" s="51"/>
    </row>
    <row r="454" ht="15.75" customHeight="1">
      <c r="G454" s="51"/>
    </row>
    <row r="455" ht="15.75" customHeight="1">
      <c r="G455" s="51"/>
    </row>
    <row r="456" ht="15.75" customHeight="1">
      <c r="G456" s="51"/>
    </row>
    <row r="457" ht="15.75" customHeight="1">
      <c r="G457" s="51"/>
    </row>
    <row r="458" ht="15.75" customHeight="1">
      <c r="G458" s="51"/>
    </row>
    <row r="459" ht="15.75" customHeight="1">
      <c r="G459" s="51"/>
    </row>
    <row r="460" ht="15.75" customHeight="1">
      <c r="G460" s="51"/>
    </row>
    <row r="461" ht="15.75" customHeight="1">
      <c r="G461" s="51"/>
    </row>
    <row r="462" ht="15.75" customHeight="1">
      <c r="G462" s="51"/>
    </row>
    <row r="463" ht="15.75" customHeight="1">
      <c r="G463" s="51"/>
    </row>
    <row r="464" ht="15.75" customHeight="1">
      <c r="G464" s="51"/>
    </row>
    <row r="465" ht="15.75" customHeight="1">
      <c r="G465" s="51"/>
    </row>
    <row r="466" ht="15.75" customHeight="1">
      <c r="G466" s="51"/>
    </row>
    <row r="467" ht="15.75" customHeight="1">
      <c r="G467" s="51"/>
    </row>
    <row r="468" ht="15.75" customHeight="1">
      <c r="G468" s="51"/>
    </row>
    <row r="469" ht="15.75" customHeight="1">
      <c r="G469" s="51"/>
    </row>
    <row r="470" ht="15.75" customHeight="1">
      <c r="G470" s="51"/>
    </row>
    <row r="471" ht="15.75" customHeight="1">
      <c r="G471" s="51"/>
    </row>
    <row r="472" ht="15.75" customHeight="1">
      <c r="G472" s="51"/>
    </row>
    <row r="473" ht="15.75" customHeight="1">
      <c r="G473" s="51"/>
    </row>
    <row r="474" ht="15.75" customHeight="1">
      <c r="G474" s="51"/>
    </row>
    <row r="475" ht="15.75" customHeight="1">
      <c r="G475" s="51"/>
    </row>
    <row r="476" ht="15.75" customHeight="1">
      <c r="G476" s="51"/>
    </row>
    <row r="477" ht="15.75" customHeight="1">
      <c r="G477" s="51"/>
    </row>
    <row r="478" ht="15.75" customHeight="1">
      <c r="G478" s="51"/>
    </row>
    <row r="479" ht="15.75" customHeight="1">
      <c r="G479" s="51"/>
    </row>
    <row r="480" ht="15.75" customHeight="1">
      <c r="G480" s="51"/>
    </row>
    <row r="481" ht="15.75" customHeight="1">
      <c r="G481" s="51"/>
    </row>
    <row r="482" ht="15.75" customHeight="1">
      <c r="G482" s="51"/>
    </row>
    <row r="483" ht="15.75" customHeight="1">
      <c r="G483" s="51"/>
    </row>
    <row r="484" ht="15.75" customHeight="1">
      <c r="G484" s="51"/>
    </row>
    <row r="485" ht="15.75" customHeight="1">
      <c r="G485" s="51"/>
    </row>
    <row r="486" ht="15.75" customHeight="1">
      <c r="G486" s="51"/>
    </row>
    <row r="487" ht="15.75" customHeight="1">
      <c r="G487" s="51"/>
    </row>
    <row r="488" ht="15.75" customHeight="1">
      <c r="G488" s="51"/>
    </row>
    <row r="489" ht="15.75" customHeight="1">
      <c r="G489" s="51"/>
    </row>
    <row r="490" ht="15.75" customHeight="1">
      <c r="G490" s="51"/>
    </row>
    <row r="491" ht="15.75" customHeight="1">
      <c r="G491" s="51"/>
    </row>
    <row r="492" ht="15.75" customHeight="1">
      <c r="G492" s="51"/>
    </row>
    <row r="493" ht="15.75" customHeight="1">
      <c r="G493" s="51"/>
    </row>
    <row r="494" ht="15.75" customHeight="1">
      <c r="G494" s="51"/>
    </row>
    <row r="495" ht="15.75" customHeight="1">
      <c r="G495" s="51"/>
    </row>
    <row r="496" ht="15.75" customHeight="1">
      <c r="G496" s="51"/>
    </row>
    <row r="497" ht="15.75" customHeight="1">
      <c r="G497" s="51"/>
    </row>
    <row r="498" ht="15.75" customHeight="1">
      <c r="G498" s="51"/>
    </row>
    <row r="499" ht="15.75" customHeight="1">
      <c r="G499" s="51"/>
    </row>
    <row r="500" ht="15.75" customHeight="1">
      <c r="G500" s="51"/>
    </row>
    <row r="501" ht="15.75" customHeight="1">
      <c r="G501" s="51"/>
    </row>
    <row r="502" ht="15.75" customHeight="1">
      <c r="G502" s="51"/>
    </row>
    <row r="503" ht="15.75" customHeight="1">
      <c r="G503" s="51"/>
    </row>
    <row r="504" ht="15.75" customHeight="1">
      <c r="G504" s="51"/>
    </row>
    <row r="505" ht="15.75" customHeight="1">
      <c r="G505" s="51"/>
    </row>
    <row r="506" ht="15.75" customHeight="1">
      <c r="G506" s="51"/>
    </row>
    <row r="507" ht="15.75" customHeight="1">
      <c r="G507" s="51"/>
    </row>
    <row r="508" ht="15.75" customHeight="1">
      <c r="G508" s="51"/>
    </row>
    <row r="509" ht="15.75" customHeight="1">
      <c r="G509" s="51"/>
    </row>
    <row r="510" ht="15.75" customHeight="1">
      <c r="G510" s="51"/>
    </row>
    <row r="511" ht="15.75" customHeight="1">
      <c r="G511" s="51"/>
    </row>
    <row r="512" ht="15.75" customHeight="1">
      <c r="G512" s="51"/>
    </row>
    <row r="513" ht="15.75" customHeight="1">
      <c r="G513" s="51"/>
    </row>
    <row r="514" ht="15.75" customHeight="1">
      <c r="G514" s="51"/>
    </row>
    <row r="515" ht="15.75" customHeight="1">
      <c r="G515" s="51"/>
    </row>
    <row r="516" ht="15.75" customHeight="1">
      <c r="G516" s="51"/>
    </row>
    <row r="517" ht="15.75" customHeight="1">
      <c r="G517" s="51"/>
    </row>
    <row r="518" ht="15.75" customHeight="1">
      <c r="G518" s="51"/>
    </row>
    <row r="519" ht="15.75" customHeight="1">
      <c r="G519" s="51"/>
    </row>
    <row r="520" ht="15.75" customHeight="1">
      <c r="G520" s="51"/>
    </row>
    <row r="521" ht="15.75" customHeight="1">
      <c r="G521" s="51"/>
    </row>
    <row r="522" ht="15.75" customHeight="1">
      <c r="G522" s="51"/>
    </row>
    <row r="523" ht="15.75" customHeight="1">
      <c r="G523" s="51"/>
    </row>
    <row r="524" ht="15.75" customHeight="1">
      <c r="G524" s="51"/>
    </row>
    <row r="525" ht="15.75" customHeight="1">
      <c r="G525" s="51"/>
    </row>
    <row r="526" ht="15.75" customHeight="1">
      <c r="G526" s="51"/>
    </row>
    <row r="527" ht="15.75" customHeight="1">
      <c r="G527" s="51"/>
    </row>
    <row r="528" ht="15.75" customHeight="1">
      <c r="G528" s="51"/>
    </row>
    <row r="529" ht="15.75" customHeight="1">
      <c r="G529" s="51"/>
    </row>
    <row r="530" ht="15.75" customHeight="1">
      <c r="G530" s="51"/>
    </row>
    <row r="531" ht="15.75" customHeight="1">
      <c r="G531" s="51"/>
    </row>
    <row r="532" ht="15.75" customHeight="1">
      <c r="G532" s="51"/>
    </row>
    <row r="533" ht="15.75" customHeight="1">
      <c r="G533" s="51"/>
    </row>
    <row r="534" ht="15.75" customHeight="1">
      <c r="G534" s="51"/>
    </row>
    <row r="535" ht="15.75" customHeight="1">
      <c r="G535" s="51"/>
    </row>
    <row r="536" ht="15.75" customHeight="1">
      <c r="G536" s="51"/>
    </row>
    <row r="537" ht="15.75" customHeight="1">
      <c r="G537" s="51"/>
    </row>
    <row r="538" ht="15.75" customHeight="1">
      <c r="G538" s="51"/>
    </row>
    <row r="539" ht="15.75" customHeight="1">
      <c r="G539" s="51"/>
    </row>
    <row r="540" ht="15.75" customHeight="1">
      <c r="G540" s="51"/>
    </row>
    <row r="541" ht="15.75" customHeight="1">
      <c r="G541" s="51"/>
    </row>
    <row r="542" ht="15.75" customHeight="1">
      <c r="G542" s="51"/>
    </row>
    <row r="543" ht="15.75" customHeight="1">
      <c r="G543" s="51"/>
    </row>
    <row r="544" ht="15.75" customHeight="1">
      <c r="G544" s="51"/>
    </row>
    <row r="545" ht="15.75" customHeight="1">
      <c r="G545" s="51"/>
    </row>
    <row r="546" ht="15.75" customHeight="1">
      <c r="G546" s="51"/>
    </row>
    <row r="547" ht="15.75" customHeight="1">
      <c r="G547" s="51"/>
    </row>
    <row r="548" ht="15.75" customHeight="1">
      <c r="G548" s="51"/>
    </row>
    <row r="549" ht="15.75" customHeight="1">
      <c r="G549" s="51"/>
    </row>
    <row r="550" ht="15.75" customHeight="1">
      <c r="G550" s="51"/>
    </row>
    <row r="551" ht="15.75" customHeight="1">
      <c r="G551" s="51"/>
    </row>
    <row r="552" ht="15.75" customHeight="1">
      <c r="G552" s="51"/>
    </row>
    <row r="553" ht="15.75" customHeight="1">
      <c r="G553" s="51"/>
    </row>
    <row r="554" ht="15.75" customHeight="1">
      <c r="G554" s="51"/>
    </row>
    <row r="555" ht="15.75" customHeight="1">
      <c r="G555" s="51"/>
    </row>
    <row r="556" ht="15.75" customHeight="1">
      <c r="G556" s="51"/>
    </row>
    <row r="557" ht="15.75" customHeight="1">
      <c r="G557" s="51"/>
    </row>
    <row r="558" ht="15.75" customHeight="1">
      <c r="G558" s="51"/>
    </row>
    <row r="559" ht="15.75" customHeight="1">
      <c r="G559" s="51"/>
    </row>
    <row r="560" ht="15.75" customHeight="1">
      <c r="G560" s="51"/>
    </row>
    <row r="561" ht="15.75" customHeight="1">
      <c r="G561" s="51"/>
    </row>
    <row r="562" ht="15.75" customHeight="1">
      <c r="G562" s="51"/>
    </row>
    <row r="563" ht="15.75" customHeight="1">
      <c r="G563" s="51"/>
    </row>
    <row r="564" ht="15.75" customHeight="1">
      <c r="G564" s="51"/>
    </row>
    <row r="565" ht="15.75" customHeight="1">
      <c r="G565" s="51"/>
    </row>
    <row r="566" ht="15.75" customHeight="1">
      <c r="G566" s="51"/>
    </row>
    <row r="567" ht="15.75" customHeight="1">
      <c r="G567" s="51"/>
    </row>
    <row r="568" ht="15.75" customHeight="1">
      <c r="G568" s="51"/>
    </row>
    <row r="569" ht="15.75" customHeight="1">
      <c r="G569" s="51"/>
    </row>
    <row r="570" ht="15.75" customHeight="1">
      <c r="G570" s="51"/>
    </row>
    <row r="571" ht="15.75" customHeight="1">
      <c r="G571" s="51"/>
    </row>
    <row r="572" ht="15.75" customHeight="1">
      <c r="G572" s="51"/>
    </row>
    <row r="573" ht="15.75" customHeight="1">
      <c r="G573" s="51"/>
    </row>
    <row r="574" ht="15.75" customHeight="1">
      <c r="G574" s="51"/>
    </row>
    <row r="575" ht="15.75" customHeight="1">
      <c r="G575" s="51"/>
    </row>
    <row r="576" ht="15.75" customHeight="1">
      <c r="G576" s="51"/>
    </row>
    <row r="577" ht="15.75" customHeight="1">
      <c r="G577" s="51"/>
    </row>
    <row r="578" ht="15.75" customHeight="1">
      <c r="G578" s="51"/>
    </row>
    <row r="579" ht="15.75" customHeight="1">
      <c r="G579" s="51"/>
    </row>
    <row r="580" ht="15.75" customHeight="1">
      <c r="G580" s="51"/>
    </row>
    <row r="581" ht="15.75" customHeight="1">
      <c r="G581" s="51"/>
    </row>
    <row r="582" ht="15.75" customHeight="1">
      <c r="G582" s="51"/>
    </row>
    <row r="583" ht="15.75" customHeight="1">
      <c r="G583" s="51"/>
    </row>
    <row r="584" ht="15.75" customHeight="1">
      <c r="G584" s="51"/>
    </row>
    <row r="585" ht="15.75" customHeight="1">
      <c r="G585" s="51"/>
    </row>
    <row r="586" ht="15.75" customHeight="1">
      <c r="G586" s="51"/>
    </row>
    <row r="587" ht="15.75" customHeight="1">
      <c r="G587" s="51"/>
    </row>
    <row r="588" ht="15.75" customHeight="1">
      <c r="G588" s="51"/>
    </row>
    <row r="589" ht="15.75" customHeight="1">
      <c r="G589" s="51"/>
    </row>
    <row r="590" ht="15.75" customHeight="1">
      <c r="G590" s="51"/>
    </row>
    <row r="591" ht="15.75" customHeight="1">
      <c r="G591" s="51"/>
    </row>
    <row r="592" ht="15.75" customHeight="1">
      <c r="G592" s="51"/>
    </row>
    <row r="593" ht="15.75" customHeight="1">
      <c r="G593" s="51"/>
    </row>
    <row r="594" ht="15.75" customHeight="1">
      <c r="G594" s="51"/>
    </row>
    <row r="595" ht="15.75" customHeight="1">
      <c r="G595" s="51"/>
    </row>
    <row r="596" ht="15.75" customHeight="1">
      <c r="G596" s="51"/>
    </row>
    <row r="597" ht="15.75" customHeight="1">
      <c r="G597" s="51"/>
    </row>
    <row r="598" ht="15.75" customHeight="1">
      <c r="G598" s="51"/>
    </row>
    <row r="599" ht="15.75" customHeight="1">
      <c r="G599" s="51"/>
    </row>
    <row r="600" ht="15.75" customHeight="1">
      <c r="G600" s="51"/>
    </row>
    <row r="601" ht="15.75" customHeight="1">
      <c r="G601" s="51"/>
    </row>
    <row r="602" ht="15.75" customHeight="1">
      <c r="G602" s="51"/>
    </row>
    <row r="603" ht="15.75" customHeight="1">
      <c r="G603" s="51"/>
    </row>
    <row r="604" ht="15.75" customHeight="1">
      <c r="G604" s="51"/>
    </row>
    <row r="605" ht="15.75" customHeight="1">
      <c r="G605" s="51"/>
    </row>
    <row r="606" ht="15.75" customHeight="1">
      <c r="G606" s="51"/>
    </row>
    <row r="607" ht="15.75" customHeight="1">
      <c r="G607" s="51"/>
    </row>
    <row r="608" ht="15.75" customHeight="1">
      <c r="G608" s="51"/>
    </row>
    <row r="609" ht="15.75" customHeight="1">
      <c r="G609" s="51"/>
    </row>
    <row r="610" ht="15.75" customHeight="1">
      <c r="G610" s="51"/>
    </row>
    <row r="611" ht="15.75" customHeight="1">
      <c r="G611" s="51"/>
    </row>
    <row r="612" ht="15.75" customHeight="1">
      <c r="G612" s="51"/>
    </row>
    <row r="613" ht="15.75" customHeight="1">
      <c r="G613" s="51"/>
    </row>
    <row r="614" ht="15.75" customHeight="1">
      <c r="G614" s="51"/>
    </row>
    <row r="615" ht="15.75" customHeight="1">
      <c r="G615" s="51"/>
    </row>
    <row r="616" ht="15.75" customHeight="1">
      <c r="G616" s="51"/>
    </row>
    <row r="617" ht="15.75" customHeight="1">
      <c r="G617" s="51"/>
    </row>
    <row r="618" ht="15.75" customHeight="1">
      <c r="G618" s="51"/>
    </row>
    <row r="619" ht="15.75" customHeight="1">
      <c r="G619" s="51"/>
    </row>
    <row r="620" ht="15.75" customHeight="1">
      <c r="G620" s="51"/>
    </row>
    <row r="621" ht="15.75" customHeight="1">
      <c r="G621" s="51"/>
    </row>
    <row r="622" ht="15.75" customHeight="1">
      <c r="G622" s="51"/>
    </row>
    <row r="623" ht="15.75" customHeight="1">
      <c r="G623" s="51"/>
    </row>
    <row r="624" ht="15.75" customHeight="1">
      <c r="G624" s="51"/>
    </row>
    <row r="625" ht="15.75" customHeight="1">
      <c r="G625" s="51"/>
    </row>
    <row r="626" ht="15.75" customHeight="1">
      <c r="G626" s="51"/>
    </row>
    <row r="627" ht="15.75" customHeight="1">
      <c r="G627" s="51"/>
    </row>
    <row r="628" ht="15.75" customHeight="1">
      <c r="G628" s="51"/>
    </row>
    <row r="629" ht="15.75" customHeight="1">
      <c r="G629" s="51"/>
    </row>
    <row r="630" ht="15.75" customHeight="1">
      <c r="G630" s="51"/>
    </row>
    <row r="631" ht="15.75" customHeight="1">
      <c r="G631" s="51"/>
    </row>
    <row r="632" ht="15.75" customHeight="1">
      <c r="G632" s="51"/>
    </row>
    <row r="633" ht="15.75" customHeight="1">
      <c r="G633" s="51"/>
    </row>
    <row r="634" ht="15.75" customHeight="1">
      <c r="G634" s="51"/>
    </row>
    <row r="635" ht="15.75" customHeight="1">
      <c r="G635" s="51"/>
    </row>
    <row r="636" ht="15.75" customHeight="1">
      <c r="G636" s="51"/>
    </row>
    <row r="637" ht="15.75" customHeight="1">
      <c r="G637" s="51"/>
    </row>
    <row r="638" ht="15.75" customHeight="1">
      <c r="G638" s="51"/>
    </row>
    <row r="639" ht="15.75" customHeight="1">
      <c r="G639" s="51"/>
    </row>
    <row r="640" ht="15.75" customHeight="1">
      <c r="G640" s="51"/>
    </row>
    <row r="641" ht="15.75" customHeight="1">
      <c r="G641" s="51"/>
    </row>
    <row r="642" ht="15.75" customHeight="1">
      <c r="G642" s="51"/>
    </row>
    <row r="643" ht="15.75" customHeight="1">
      <c r="G643" s="51"/>
    </row>
    <row r="644" ht="15.75" customHeight="1">
      <c r="G644" s="51"/>
    </row>
    <row r="645" ht="15.75" customHeight="1">
      <c r="G645" s="51"/>
    </row>
    <row r="646" ht="15.75" customHeight="1">
      <c r="G646" s="51"/>
    </row>
    <row r="647" ht="15.75" customHeight="1">
      <c r="G647" s="51"/>
    </row>
    <row r="648" ht="15.75" customHeight="1">
      <c r="G648" s="51"/>
    </row>
    <row r="649" ht="15.75" customHeight="1">
      <c r="G649" s="51"/>
    </row>
    <row r="650" ht="15.75" customHeight="1">
      <c r="G650" s="51"/>
    </row>
    <row r="651" ht="15.75" customHeight="1">
      <c r="G651" s="51"/>
    </row>
    <row r="652" ht="15.75" customHeight="1">
      <c r="G652" s="51"/>
    </row>
    <row r="653" ht="15.75" customHeight="1">
      <c r="G653" s="51"/>
    </row>
    <row r="654" ht="15.75" customHeight="1">
      <c r="G654" s="51"/>
    </row>
    <row r="655" ht="15.75" customHeight="1">
      <c r="G655" s="51"/>
    </row>
    <row r="656" ht="15.75" customHeight="1">
      <c r="G656" s="51"/>
    </row>
    <row r="657" ht="15.75" customHeight="1">
      <c r="G657" s="51"/>
    </row>
    <row r="658" ht="15.75" customHeight="1">
      <c r="G658" s="51"/>
    </row>
    <row r="659" ht="15.75" customHeight="1">
      <c r="G659" s="51"/>
    </row>
    <row r="660" ht="15.75" customHeight="1">
      <c r="G660" s="51"/>
    </row>
    <row r="661" ht="15.75" customHeight="1">
      <c r="G661" s="51"/>
    </row>
    <row r="662" ht="15.75" customHeight="1">
      <c r="G662" s="51"/>
    </row>
    <row r="663" ht="15.75" customHeight="1">
      <c r="G663" s="51"/>
    </row>
    <row r="664" ht="15.75" customHeight="1">
      <c r="G664" s="51"/>
    </row>
    <row r="665" ht="15.75" customHeight="1">
      <c r="G665" s="51"/>
    </row>
    <row r="666" ht="15.75" customHeight="1">
      <c r="G666" s="51"/>
    </row>
    <row r="667" ht="15.75" customHeight="1">
      <c r="G667" s="51"/>
    </row>
    <row r="668" ht="15.75" customHeight="1">
      <c r="G668" s="51"/>
    </row>
    <row r="669" ht="15.75" customHeight="1">
      <c r="G669" s="51"/>
    </row>
    <row r="670" ht="15.75" customHeight="1">
      <c r="G670" s="51"/>
    </row>
    <row r="671" ht="15.75" customHeight="1">
      <c r="G671" s="51"/>
    </row>
    <row r="672" ht="15.75" customHeight="1">
      <c r="G672" s="51"/>
    </row>
    <row r="673" ht="15.75" customHeight="1">
      <c r="G673" s="51"/>
    </row>
    <row r="674" ht="15.75" customHeight="1">
      <c r="G674" s="51"/>
    </row>
    <row r="675" ht="15.75" customHeight="1">
      <c r="G675" s="51"/>
    </row>
    <row r="676" ht="15.75" customHeight="1">
      <c r="G676" s="51"/>
    </row>
    <row r="677" ht="15.75" customHeight="1">
      <c r="G677" s="51"/>
    </row>
    <row r="678" ht="15.75" customHeight="1">
      <c r="G678" s="51"/>
    </row>
    <row r="679" ht="15.75" customHeight="1">
      <c r="G679" s="51"/>
    </row>
    <row r="680" ht="15.75" customHeight="1">
      <c r="G680" s="51"/>
    </row>
    <row r="681" ht="15.75" customHeight="1">
      <c r="G681" s="51"/>
    </row>
    <row r="682" ht="15.75" customHeight="1">
      <c r="G682" s="51"/>
    </row>
    <row r="683" ht="15.75" customHeight="1">
      <c r="G683" s="51"/>
    </row>
    <row r="684" ht="15.75" customHeight="1">
      <c r="G684" s="51"/>
    </row>
    <row r="685" ht="15.75" customHeight="1">
      <c r="G685" s="51"/>
    </row>
    <row r="686" ht="15.75" customHeight="1">
      <c r="G686" s="51"/>
    </row>
    <row r="687" ht="15.75" customHeight="1">
      <c r="G687" s="51"/>
    </row>
    <row r="688" ht="15.75" customHeight="1">
      <c r="G688" s="51"/>
    </row>
    <row r="689" ht="15.75" customHeight="1">
      <c r="G689" s="51"/>
    </row>
    <row r="690" ht="15.75" customHeight="1">
      <c r="G690" s="51"/>
    </row>
    <row r="691" ht="15.75" customHeight="1">
      <c r="G691" s="51"/>
    </row>
    <row r="692" ht="15.75" customHeight="1">
      <c r="G692" s="51"/>
    </row>
    <row r="693" ht="15.75" customHeight="1">
      <c r="G693" s="51"/>
    </row>
    <row r="694" ht="15.75" customHeight="1">
      <c r="G694" s="51"/>
    </row>
    <row r="695" ht="15.75" customHeight="1">
      <c r="G695" s="51"/>
    </row>
    <row r="696" ht="15.75" customHeight="1">
      <c r="G696" s="51"/>
    </row>
    <row r="697" ht="15.75" customHeight="1">
      <c r="G697" s="51"/>
    </row>
    <row r="698" ht="15.75" customHeight="1">
      <c r="G698" s="51"/>
    </row>
    <row r="699" ht="15.75" customHeight="1">
      <c r="G699" s="51"/>
    </row>
    <row r="700" ht="15.75" customHeight="1">
      <c r="G700" s="51"/>
    </row>
    <row r="701" ht="15.75" customHeight="1">
      <c r="G701" s="51"/>
    </row>
    <row r="702" ht="15.75" customHeight="1">
      <c r="G702" s="51"/>
    </row>
    <row r="703" ht="15.75" customHeight="1">
      <c r="G703" s="51"/>
    </row>
    <row r="704" ht="15.75" customHeight="1">
      <c r="G704" s="51"/>
    </row>
    <row r="705" ht="15.75" customHeight="1">
      <c r="G705" s="51"/>
    </row>
    <row r="706" ht="15.75" customHeight="1">
      <c r="G706" s="51"/>
    </row>
    <row r="707" ht="15.75" customHeight="1">
      <c r="G707" s="51"/>
    </row>
    <row r="708" ht="15.75" customHeight="1">
      <c r="G708" s="51"/>
    </row>
    <row r="709" ht="15.75" customHeight="1">
      <c r="G709" s="51"/>
    </row>
    <row r="710" ht="15.75" customHeight="1">
      <c r="G710" s="51"/>
    </row>
    <row r="711" ht="15.75" customHeight="1">
      <c r="G711" s="51"/>
    </row>
    <row r="712" ht="15.75" customHeight="1">
      <c r="G712" s="51"/>
    </row>
    <row r="713" ht="15.75" customHeight="1">
      <c r="G713" s="51"/>
    </row>
    <row r="714" ht="15.75" customHeight="1">
      <c r="G714" s="51"/>
    </row>
    <row r="715" ht="15.75" customHeight="1">
      <c r="G715" s="51"/>
    </row>
    <row r="716" ht="15.75" customHeight="1">
      <c r="G716" s="51"/>
    </row>
    <row r="717" ht="15.75" customHeight="1">
      <c r="G717" s="51"/>
    </row>
    <row r="718" ht="15.75" customHeight="1">
      <c r="G718" s="51"/>
    </row>
    <row r="719" ht="15.75" customHeight="1">
      <c r="G719" s="51"/>
    </row>
    <row r="720" ht="15.75" customHeight="1">
      <c r="G720" s="51"/>
    </row>
    <row r="721" ht="15.75" customHeight="1">
      <c r="G721" s="51"/>
    </row>
    <row r="722" ht="15.75" customHeight="1">
      <c r="G722" s="51"/>
    </row>
    <row r="723" ht="15.75" customHeight="1">
      <c r="G723" s="51"/>
    </row>
    <row r="724" ht="15.75" customHeight="1">
      <c r="G724" s="51"/>
    </row>
    <row r="725" ht="15.75" customHeight="1">
      <c r="G725" s="51"/>
    </row>
    <row r="726" ht="15.75" customHeight="1">
      <c r="G726" s="51"/>
    </row>
    <row r="727" ht="15.75" customHeight="1">
      <c r="G727" s="51"/>
    </row>
    <row r="728" ht="15.75" customHeight="1">
      <c r="G728" s="51"/>
    </row>
    <row r="729" ht="15.75" customHeight="1">
      <c r="G729" s="51"/>
    </row>
    <row r="730" ht="15.75" customHeight="1">
      <c r="G730" s="51"/>
    </row>
    <row r="731" ht="15.75" customHeight="1">
      <c r="G731" s="51"/>
    </row>
    <row r="732" ht="15.75" customHeight="1">
      <c r="G732" s="51"/>
    </row>
    <row r="733" ht="15.75" customHeight="1">
      <c r="G733" s="51"/>
    </row>
    <row r="734" ht="15.75" customHeight="1">
      <c r="G734" s="51"/>
    </row>
    <row r="735" ht="15.75" customHeight="1">
      <c r="G735" s="51"/>
    </row>
    <row r="736" ht="15.75" customHeight="1">
      <c r="G736" s="51"/>
    </row>
    <row r="737" ht="15.75" customHeight="1">
      <c r="G737" s="51"/>
    </row>
    <row r="738" ht="15.75" customHeight="1">
      <c r="G738" s="51"/>
    </row>
    <row r="739" ht="15.75" customHeight="1">
      <c r="G739" s="51"/>
    </row>
    <row r="740" ht="15.75" customHeight="1">
      <c r="G740" s="51"/>
    </row>
    <row r="741" ht="15.75" customHeight="1">
      <c r="G741" s="51"/>
    </row>
    <row r="742" ht="15.75" customHeight="1">
      <c r="G742" s="51"/>
    </row>
    <row r="743" ht="15.75" customHeight="1">
      <c r="G743" s="51"/>
    </row>
    <row r="744" ht="15.75" customHeight="1">
      <c r="G744" s="51"/>
    </row>
    <row r="745" ht="15.75" customHeight="1">
      <c r="G745" s="51"/>
    </row>
    <row r="746" ht="15.75" customHeight="1">
      <c r="G746" s="51"/>
    </row>
    <row r="747" ht="15.75" customHeight="1">
      <c r="G747" s="51"/>
    </row>
    <row r="748" ht="15.75" customHeight="1">
      <c r="G748" s="51"/>
    </row>
    <row r="749" ht="15.75" customHeight="1">
      <c r="G749" s="51"/>
    </row>
    <row r="750" ht="15.75" customHeight="1">
      <c r="G750" s="51"/>
    </row>
    <row r="751" ht="15.75" customHeight="1">
      <c r="G751" s="51"/>
    </row>
    <row r="752" ht="15.75" customHeight="1">
      <c r="G752" s="51"/>
    </row>
    <row r="753" ht="15.75" customHeight="1">
      <c r="G753" s="51"/>
    </row>
    <row r="754" ht="15.75" customHeight="1">
      <c r="G754" s="51"/>
    </row>
    <row r="755" ht="15.75" customHeight="1">
      <c r="G755" s="51"/>
    </row>
    <row r="756" ht="15.75" customHeight="1">
      <c r="G756" s="51"/>
    </row>
    <row r="757" ht="15.75" customHeight="1">
      <c r="G757" s="51"/>
    </row>
    <row r="758" ht="15.75" customHeight="1">
      <c r="G758" s="51"/>
    </row>
    <row r="759" ht="15.75" customHeight="1">
      <c r="G759" s="51"/>
    </row>
    <row r="760" ht="15.75" customHeight="1">
      <c r="G760" s="51"/>
    </row>
    <row r="761" ht="15.75" customHeight="1">
      <c r="G761" s="51"/>
    </row>
    <row r="762" ht="15.75" customHeight="1">
      <c r="G762" s="51"/>
    </row>
    <row r="763" ht="15.75" customHeight="1">
      <c r="G763" s="51"/>
    </row>
    <row r="764" ht="15.75" customHeight="1">
      <c r="G764" s="51"/>
    </row>
    <row r="765" ht="15.75" customHeight="1">
      <c r="G765" s="51"/>
    </row>
    <row r="766" ht="15.75" customHeight="1">
      <c r="G766" s="51"/>
    </row>
    <row r="767" ht="15.75" customHeight="1">
      <c r="G767" s="51"/>
    </row>
    <row r="768" ht="15.75" customHeight="1">
      <c r="G768" s="51"/>
    </row>
    <row r="769" ht="15.75" customHeight="1">
      <c r="G769" s="51"/>
    </row>
    <row r="770" ht="15.75" customHeight="1">
      <c r="G770" s="51"/>
    </row>
    <row r="771" ht="15.75" customHeight="1">
      <c r="G771" s="51"/>
    </row>
    <row r="772" ht="15.75" customHeight="1">
      <c r="G772" s="51"/>
    </row>
    <row r="773" ht="15.75" customHeight="1">
      <c r="G773" s="51"/>
    </row>
    <row r="774" ht="15.75" customHeight="1">
      <c r="G774" s="51"/>
    </row>
    <row r="775" ht="15.75" customHeight="1">
      <c r="G775" s="51"/>
    </row>
    <row r="776" ht="15.75" customHeight="1">
      <c r="G776" s="51"/>
    </row>
    <row r="777" ht="15.75" customHeight="1">
      <c r="G777" s="51"/>
    </row>
    <row r="778" ht="15.75" customHeight="1">
      <c r="G778" s="51"/>
    </row>
    <row r="779" ht="15.75" customHeight="1">
      <c r="G779" s="51"/>
    </row>
    <row r="780" ht="15.75" customHeight="1">
      <c r="G780" s="51"/>
    </row>
    <row r="781" ht="15.75" customHeight="1">
      <c r="G781" s="51"/>
    </row>
    <row r="782" ht="15.75" customHeight="1">
      <c r="G782" s="51"/>
    </row>
    <row r="783" ht="15.75" customHeight="1">
      <c r="G783" s="51"/>
    </row>
    <row r="784" ht="15.75" customHeight="1">
      <c r="G784" s="51"/>
    </row>
    <row r="785" ht="15.75" customHeight="1">
      <c r="G785" s="51"/>
    </row>
    <row r="786" ht="15.75" customHeight="1">
      <c r="G786" s="51"/>
    </row>
    <row r="787" ht="15.75" customHeight="1">
      <c r="G787" s="51"/>
    </row>
    <row r="788" ht="15.75" customHeight="1">
      <c r="G788" s="51"/>
    </row>
    <row r="789" ht="15.75" customHeight="1">
      <c r="G789" s="51"/>
    </row>
    <row r="790" ht="15.75" customHeight="1">
      <c r="G790" s="51"/>
    </row>
    <row r="791" ht="15.75" customHeight="1">
      <c r="G791" s="51"/>
    </row>
    <row r="792" ht="15.75" customHeight="1">
      <c r="G792" s="51"/>
    </row>
    <row r="793" ht="15.75" customHeight="1">
      <c r="G793" s="51"/>
    </row>
    <row r="794" ht="15.75" customHeight="1">
      <c r="G794" s="51"/>
    </row>
    <row r="795" ht="15.75" customHeight="1">
      <c r="G795" s="51"/>
    </row>
    <row r="796" ht="15.75" customHeight="1">
      <c r="G796" s="51"/>
    </row>
    <row r="797" ht="15.75" customHeight="1">
      <c r="G797" s="51"/>
    </row>
    <row r="798" ht="15.75" customHeight="1">
      <c r="G798" s="51"/>
    </row>
    <row r="799" ht="15.75" customHeight="1">
      <c r="G799" s="51"/>
    </row>
    <row r="800" ht="15.75" customHeight="1">
      <c r="G800" s="51"/>
    </row>
    <row r="801" ht="15.75" customHeight="1">
      <c r="G801" s="51"/>
    </row>
    <row r="802" ht="15.75" customHeight="1">
      <c r="G802" s="51"/>
    </row>
    <row r="803" ht="15.75" customHeight="1">
      <c r="G803" s="51"/>
    </row>
    <row r="804" ht="15.75" customHeight="1">
      <c r="G804" s="51"/>
    </row>
    <row r="805" ht="15.75" customHeight="1">
      <c r="G805" s="51"/>
    </row>
    <row r="806" ht="15.75" customHeight="1">
      <c r="G806" s="51"/>
    </row>
    <row r="807" ht="15.75" customHeight="1">
      <c r="G807" s="51"/>
    </row>
    <row r="808" ht="15.75" customHeight="1">
      <c r="G808" s="51"/>
    </row>
    <row r="809" ht="15.75" customHeight="1">
      <c r="G809" s="51"/>
    </row>
    <row r="810" ht="15.75" customHeight="1">
      <c r="G810" s="51"/>
    </row>
    <row r="811" ht="15.75" customHeight="1">
      <c r="G811" s="51"/>
    </row>
    <row r="812" ht="15.75" customHeight="1">
      <c r="G812" s="51"/>
    </row>
    <row r="813" ht="15.75" customHeight="1">
      <c r="G813" s="51"/>
    </row>
    <row r="814" ht="15.75" customHeight="1">
      <c r="G814" s="51"/>
    </row>
    <row r="815" ht="15.75" customHeight="1">
      <c r="G815" s="51"/>
    </row>
    <row r="816" ht="15.75" customHeight="1">
      <c r="G816" s="51"/>
    </row>
    <row r="817" ht="15.75" customHeight="1">
      <c r="G817" s="51"/>
    </row>
    <row r="818" ht="15.75" customHeight="1">
      <c r="G818" s="51"/>
    </row>
    <row r="819" ht="15.75" customHeight="1">
      <c r="G819" s="51"/>
    </row>
    <row r="820" ht="15.75" customHeight="1">
      <c r="G820" s="51"/>
    </row>
    <row r="821" ht="15.75" customHeight="1">
      <c r="G821" s="51"/>
    </row>
    <row r="822" ht="15.75" customHeight="1">
      <c r="G822" s="51"/>
    </row>
    <row r="823" ht="15.75" customHeight="1">
      <c r="G823" s="51"/>
    </row>
    <row r="824" ht="15.75" customHeight="1">
      <c r="G824" s="51"/>
    </row>
    <row r="825" ht="15.75" customHeight="1">
      <c r="G825" s="51"/>
    </row>
    <row r="826" ht="15.75" customHeight="1">
      <c r="G826" s="51"/>
    </row>
    <row r="827" ht="15.75" customHeight="1">
      <c r="G827" s="51"/>
    </row>
    <row r="828" ht="15.75" customHeight="1">
      <c r="G828" s="51"/>
    </row>
    <row r="829" ht="15.75" customHeight="1">
      <c r="G829" s="51"/>
    </row>
    <row r="830" ht="15.75" customHeight="1">
      <c r="G830" s="51"/>
    </row>
    <row r="831" ht="15.75" customHeight="1">
      <c r="G831" s="51"/>
    </row>
    <row r="832" ht="15.75" customHeight="1">
      <c r="G832" s="51"/>
    </row>
    <row r="833" ht="15.75" customHeight="1">
      <c r="G833" s="51"/>
    </row>
    <row r="834" ht="15.75" customHeight="1">
      <c r="G834" s="51"/>
    </row>
    <row r="835" ht="15.75" customHeight="1">
      <c r="G835" s="51"/>
    </row>
    <row r="836" ht="15.75" customHeight="1">
      <c r="G836" s="51"/>
    </row>
    <row r="837" ht="15.75" customHeight="1">
      <c r="G837" s="51"/>
    </row>
    <row r="838" ht="15.75" customHeight="1">
      <c r="G838" s="51"/>
    </row>
    <row r="839" ht="15.75" customHeight="1">
      <c r="G839" s="51"/>
    </row>
    <row r="840" ht="15.75" customHeight="1">
      <c r="G840" s="51"/>
    </row>
    <row r="841" ht="15.75" customHeight="1">
      <c r="G841" s="51"/>
    </row>
    <row r="842" ht="15.75" customHeight="1">
      <c r="G842" s="51"/>
    </row>
    <row r="843" ht="15.75" customHeight="1">
      <c r="G843" s="51"/>
    </row>
    <row r="844" ht="15.75" customHeight="1">
      <c r="G844" s="51"/>
    </row>
    <row r="845" ht="15.75" customHeight="1">
      <c r="G845" s="51"/>
    </row>
    <row r="846" ht="15.75" customHeight="1">
      <c r="G846" s="51"/>
    </row>
    <row r="847" ht="15.75" customHeight="1">
      <c r="G847" s="51"/>
    </row>
    <row r="848" ht="15.75" customHeight="1">
      <c r="G848" s="51"/>
    </row>
    <row r="849" ht="15.75" customHeight="1">
      <c r="G849" s="51"/>
    </row>
    <row r="850" ht="15.75" customHeight="1">
      <c r="G850" s="51"/>
    </row>
    <row r="851" ht="15.75" customHeight="1">
      <c r="G851" s="51"/>
    </row>
    <row r="852" ht="15.75" customHeight="1">
      <c r="G852" s="51"/>
    </row>
    <row r="853" ht="15.75" customHeight="1">
      <c r="G853" s="51"/>
    </row>
    <row r="854" ht="15.75" customHeight="1">
      <c r="G854" s="51"/>
    </row>
    <row r="855" ht="15.75" customHeight="1">
      <c r="G855" s="51"/>
    </row>
    <row r="856" ht="15.75" customHeight="1">
      <c r="G856" s="51"/>
    </row>
    <row r="857" ht="15.75" customHeight="1">
      <c r="G857" s="51"/>
    </row>
    <row r="858" ht="15.75" customHeight="1">
      <c r="G858" s="51"/>
    </row>
    <row r="859" ht="15.75" customHeight="1">
      <c r="G859" s="51"/>
    </row>
    <row r="860" ht="15.75" customHeight="1">
      <c r="G860" s="51"/>
    </row>
    <row r="861" ht="15.75" customHeight="1">
      <c r="G861" s="51"/>
    </row>
    <row r="862" ht="15.75" customHeight="1">
      <c r="G862" s="51"/>
    </row>
    <row r="863" ht="15.75" customHeight="1">
      <c r="G863" s="51"/>
    </row>
    <row r="864" ht="15.75" customHeight="1">
      <c r="G864" s="51"/>
    </row>
    <row r="865" ht="15.75" customHeight="1">
      <c r="G865" s="51"/>
    </row>
    <row r="866" ht="15.75" customHeight="1">
      <c r="G866" s="51"/>
    </row>
    <row r="867" ht="15.75" customHeight="1">
      <c r="G867" s="51"/>
    </row>
    <row r="868" ht="15.75" customHeight="1">
      <c r="G868" s="51"/>
    </row>
    <row r="869" ht="15.75" customHeight="1">
      <c r="G869" s="51"/>
    </row>
    <row r="870" ht="15.75" customHeight="1">
      <c r="G870" s="51"/>
    </row>
    <row r="871" ht="15.75" customHeight="1">
      <c r="G871" s="51"/>
    </row>
    <row r="872" ht="15.75" customHeight="1">
      <c r="G872" s="51"/>
    </row>
    <row r="873" ht="15.75" customHeight="1">
      <c r="G873" s="51"/>
    </row>
    <row r="874" ht="15.75" customHeight="1">
      <c r="G874" s="51"/>
    </row>
    <row r="875" ht="15.75" customHeight="1">
      <c r="G875" s="51"/>
    </row>
    <row r="876" ht="15.75" customHeight="1">
      <c r="G876" s="51"/>
    </row>
    <row r="877" ht="15.75" customHeight="1">
      <c r="G877" s="51"/>
    </row>
    <row r="878" ht="15.75" customHeight="1">
      <c r="G878" s="51"/>
    </row>
    <row r="879" ht="15.75" customHeight="1">
      <c r="G879" s="51"/>
    </row>
    <row r="880" ht="15.75" customHeight="1">
      <c r="G880" s="51"/>
    </row>
    <row r="881" ht="15.75" customHeight="1">
      <c r="G881" s="51"/>
    </row>
    <row r="882" ht="15.75" customHeight="1">
      <c r="G882" s="51"/>
    </row>
    <row r="883" ht="15.75" customHeight="1">
      <c r="G883" s="51"/>
    </row>
    <row r="884" ht="15.75" customHeight="1">
      <c r="G884" s="51"/>
    </row>
    <row r="885" ht="15.75" customHeight="1">
      <c r="G885" s="51"/>
    </row>
    <row r="886" ht="15.75" customHeight="1">
      <c r="G886" s="51"/>
    </row>
    <row r="887" ht="15.75" customHeight="1">
      <c r="G887" s="51"/>
    </row>
    <row r="888" ht="15.75" customHeight="1">
      <c r="G888" s="51"/>
    </row>
    <row r="889" ht="15.75" customHeight="1">
      <c r="G889" s="51"/>
    </row>
    <row r="890" ht="15.75" customHeight="1">
      <c r="G890" s="51"/>
    </row>
    <row r="891" ht="15.75" customHeight="1">
      <c r="G891" s="51"/>
    </row>
    <row r="892" ht="15.75" customHeight="1">
      <c r="G892" s="51"/>
    </row>
    <row r="893" ht="15.75" customHeight="1">
      <c r="G893" s="51"/>
    </row>
    <row r="894" ht="15.75" customHeight="1">
      <c r="G894" s="51"/>
    </row>
    <row r="895" ht="15.75" customHeight="1">
      <c r="G895" s="51"/>
    </row>
    <row r="896" ht="15.75" customHeight="1">
      <c r="G896" s="51"/>
    </row>
    <row r="897" ht="15.75" customHeight="1">
      <c r="G897" s="51"/>
    </row>
    <row r="898" ht="15.75" customHeight="1">
      <c r="G898" s="51"/>
    </row>
    <row r="899" ht="15.75" customHeight="1">
      <c r="G899" s="51"/>
    </row>
    <row r="900" ht="15.75" customHeight="1">
      <c r="G900" s="51"/>
    </row>
    <row r="901" ht="15.75" customHeight="1">
      <c r="G901" s="51"/>
    </row>
    <row r="902" ht="15.75" customHeight="1">
      <c r="G902" s="51"/>
    </row>
    <row r="903" ht="15.75" customHeight="1">
      <c r="G903" s="51"/>
    </row>
    <row r="904" ht="15.75" customHeight="1">
      <c r="G904" s="51"/>
    </row>
    <row r="905" ht="15.75" customHeight="1">
      <c r="G905" s="51"/>
    </row>
    <row r="906" ht="15.75" customHeight="1">
      <c r="G906" s="51"/>
    </row>
    <row r="907" ht="15.75" customHeight="1">
      <c r="G907" s="51"/>
    </row>
    <row r="908" ht="15.75" customHeight="1">
      <c r="G908" s="51"/>
    </row>
    <row r="909" ht="15.75" customHeight="1">
      <c r="G909" s="51"/>
    </row>
    <row r="910" ht="15.75" customHeight="1">
      <c r="G910" s="51"/>
    </row>
    <row r="911" ht="15.75" customHeight="1">
      <c r="G911" s="51"/>
    </row>
    <row r="912" ht="15.75" customHeight="1">
      <c r="G912" s="51"/>
    </row>
    <row r="913" ht="15.75" customHeight="1">
      <c r="G913" s="51"/>
    </row>
    <row r="914" ht="15.75" customHeight="1">
      <c r="G914" s="51"/>
    </row>
    <row r="915" ht="15.75" customHeight="1">
      <c r="G915" s="51"/>
    </row>
    <row r="916" ht="15.75" customHeight="1">
      <c r="G916" s="51"/>
    </row>
    <row r="917" ht="15.75" customHeight="1">
      <c r="G917" s="51"/>
    </row>
    <row r="918" ht="15.75" customHeight="1">
      <c r="G918" s="51"/>
    </row>
    <row r="919" ht="15.75" customHeight="1">
      <c r="G919" s="51"/>
    </row>
    <row r="920" ht="15.75" customHeight="1">
      <c r="G920" s="51"/>
    </row>
    <row r="921" ht="15.75" customHeight="1">
      <c r="G921" s="51"/>
    </row>
    <row r="922" ht="15.75" customHeight="1">
      <c r="G922" s="51"/>
    </row>
    <row r="923" ht="15.75" customHeight="1">
      <c r="G923" s="51"/>
    </row>
    <row r="924" ht="15.75" customHeight="1">
      <c r="G924" s="51"/>
    </row>
    <row r="925" ht="15.75" customHeight="1">
      <c r="G925" s="51"/>
    </row>
    <row r="926" ht="15.75" customHeight="1">
      <c r="G926" s="51"/>
    </row>
    <row r="927" ht="15.75" customHeight="1">
      <c r="G927" s="51"/>
    </row>
    <row r="928" ht="15.75" customHeight="1">
      <c r="G928" s="51"/>
    </row>
    <row r="929" ht="15.75" customHeight="1">
      <c r="G929" s="51"/>
    </row>
    <row r="930" ht="15.75" customHeight="1">
      <c r="G930" s="51"/>
    </row>
    <row r="931" ht="15.75" customHeight="1">
      <c r="G931" s="51"/>
    </row>
    <row r="932" ht="15.75" customHeight="1">
      <c r="G932" s="51"/>
    </row>
    <row r="933" ht="15.75" customHeight="1">
      <c r="G933" s="51"/>
    </row>
    <row r="934" ht="15.75" customHeight="1">
      <c r="G934" s="51"/>
    </row>
    <row r="935" ht="15.75" customHeight="1">
      <c r="G935" s="51"/>
    </row>
    <row r="936" ht="15.75" customHeight="1">
      <c r="G936" s="51"/>
    </row>
    <row r="937" ht="15.75" customHeight="1">
      <c r="G937" s="51"/>
    </row>
    <row r="938" ht="15.75" customHeight="1">
      <c r="G938" s="51"/>
    </row>
    <row r="939" ht="15.75" customHeight="1">
      <c r="G939" s="51"/>
    </row>
    <row r="940" ht="15.75" customHeight="1">
      <c r="G940" s="51"/>
    </row>
    <row r="941" ht="15.75" customHeight="1">
      <c r="G941" s="51"/>
    </row>
    <row r="942" ht="15.75" customHeight="1">
      <c r="G942" s="51"/>
    </row>
    <row r="943" ht="15.75" customHeight="1">
      <c r="G943" s="51"/>
    </row>
    <row r="944" ht="15.75" customHeight="1">
      <c r="G944" s="51"/>
    </row>
    <row r="945" ht="15.75" customHeight="1">
      <c r="G945" s="51"/>
    </row>
    <row r="946" ht="15.75" customHeight="1">
      <c r="G946" s="51"/>
    </row>
    <row r="947" ht="15.75" customHeight="1">
      <c r="G947" s="51"/>
    </row>
    <row r="948" ht="15.75" customHeight="1">
      <c r="G948" s="51"/>
    </row>
    <row r="949" ht="15.75" customHeight="1">
      <c r="G949" s="51"/>
    </row>
    <row r="950" ht="15.75" customHeight="1">
      <c r="G950" s="51"/>
    </row>
    <row r="951" ht="15.75" customHeight="1">
      <c r="G951" s="51"/>
    </row>
    <row r="952" ht="15.75" customHeight="1">
      <c r="G952" s="51"/>
    </row>
    <row r="953" ht="15.75" customHeight="1">
      <c r="G953" s="51"/>
    </row>
    <row r="954" ht="15.75" customHeight="1">
      <c r="G954" s="51"/>
    </row>
    <row r="955" ht="15.75" customHeight="1">
      <c r="G955" s="51"/>
    </row>
    <row r="956" ht="15.75" customHeight="1">
      <c r="G956" s="51"/>
    </row>
    <row r="957" ht="15.75" customHeight="1">
      <c r="G957" s="51"/>
    </row>
    <row r="958" ht="15.75" customHeight="1">
      <c r="G958" s="51"/>
    </row>
    <row r="959" ht="15.75" customHeight="1">
      <c r="G959" s="51"/>
    </row>
    <row r="960" ht="15.75" customHeight="1">
      <c r="G960" s="51"/>
    </row>
    <row r="961" ht="15.75" customHeight="1">
      <c r="G961" s="51"/>
    </row>
    <row r="962" ht="15.75" customHeight="1">
      <c r="G962" s="51"/>
    </row>
    <row r="963" ht="15.75" customHeight="1">
      <c r="G963" s="51"/>
    </row>
    <row r="964" ht="15.75" customHeight="1">
      <c r="G964" s="51"/>
    </row>
    <row r="965" ht="15.75" customHeight="1">
      <c r="G965" s="51"/>
    </row>
    <row r="966" ht="15.75" customHeight="1">
      <c r="G966" s="51"/>
    </row>
    <row r="967" ht="15.75" customHeight="1">
      <c r="G967" s="51"/>
    </row>
    <row r="968" ht="15.75" customHeight="1">
      <c r="G968" s="51"/>
    </row>
    <row r="969" ht="15.75" customHeight="1">
      <c r="G969" s="51"/>
    </row>
    <row r="970" ht="15.75" customHeight="1">
      <c r="G970" s="51"/>
    </row>
    <row r="971" ht="15.75" customHeight="1">
      <c r="G971" s="51"/>
    </row>
    <row r="972" ht="15.75" customHeight="1">
      <c r="G972" s="51"/>
    </row>
    <row r="973" ht="15.75" customHeight="1">
      <c r="G973" s="51"/>
    </row>
    <row r="974" ht="15.75" customHeight="1">
      <c r="G974" s="51"/>
    </row>
    <row r="975" ht="15.75" customHeight="1">
      <c r="G975" s="51"/>
    </row>
    <row r="976" ht="15.75" customHeight="1">
      <c r="G976" s="51"/>
    </row>
    <row r="977" ht="15.75" customHeight="1">
      <c r="G977" s="51"/>
    </row>
    <row r="978" ht="15.75" customHeight="1">
      <c r="G978" s="51"/>
    </row>
    <row r="979" ht="15.75" customHeight="1">
      <c r="G979" s="51"/>
    </row>
    <row r="980" ht="15.75" customHeight="1">
      <c r="G980" s="51"/>
    </row>
    <row r="981" ht="15.75" customHeight="1">
      <c r="G981" s="51"/>
    </row>
    <row r="982" ht="15.75" customHeight="1">
      <c r="G982" s="51"/>
    </row>
    <row r="983" ht="15.75" customHeight="1">
      <c r="G983" s="51"/>
    </row>
    <row r="984" ht="15.75" customHeight="1">
      <c r="G984" s="51"/>
    </row>
    <row r="985" ht="15.75" customHeight="1">
      <c r="G985" s="51"/>
    </row>
    <row r="986" ht="15.75" customHeight="1">
      <c r="G986" s="51"/>
    </row>
    <row r="987" ht="15.75" customHeight="1">
      <c r="G987" s="51"/>
    </row>
    <row r="988" ht="15.75" customHeight="1">
      <c r="G988" s="51"/>
    </row>
    <row r="989" ht="15.75" customHeight="1">
      <c r="G989" s="51"/>
    </row>
    <row r="990" ht="15.75" customHeight="1">
      <c r="G990" s="51"/>
    </row>
    <row r="991" ht="15.75" customHeight="1">
      <c r="G991" s="51"/>
    </row>
    <row r="992" ht="15.75" customHeight="1">
      <c r="G992" s="51"/>
    </row>
    <row r="993" ht="15.75" customHeight="1">
      <c r="G993" s="51"/>
    </row>
    <row r="994" ht="15.75" customHeight="1">
      <c r="G994" s="51"/>
    </row>
    <row r="995" ht="15.75" customHeight="1">
      <c r="G995" s="51"/>
    </row>
    <row r="996" ht="15.75" customHeight="1">
      <c r="G996" s="51"/>
    </row>
    <row r="997" ht="15.75" customHeight="1">
      <c r="G997" s="51"/>
    </row>
    <row r="998" ht="15.75" customHeight="1">
      <c r="G998" s="51"/>
    </row>
    <row r="999" ht="15.75" customHeight="1">
      <c r="G999" s="51"/>
    </row>
    <row r="1000" ht="15.75" customHeight="1">
      <c r="G1000" s="51"/>
    </row>
  </sheetData>
  <mergeCells count="38">
    <mergeCell ref="S8:S12"/>
    <mergeCell ref="T8:W10"/>
    <mergeCell ref="U11:W11"/>
    <mergeCell ref="X8:Y9"/>
    <mergeCell ref="Z8:Z12"/>
    <mergeCell ref="X10:X12"/>
    <mergeCell ref="Y10:Y12"/>
    <mergeCell ref="O9:O12"/>
    <mergeCell ref="P9:Q9"/>
    <mergeCell ref="P10:P12"/>
    <mergeCell ref="Q10:Q12"/>
    <mergeCell ref="A5:C5"/>
    <mergeCell ref="D5:Z5"/>
    <mergeCell ref="A7:J7"/>
    <mergeCell ref="K7:Z7"/>
    <mergeCell ref="A8:A12"/>
    <mergeCell ref="B8:B12"/>
    <mergeCell ref="C8:C12"/>
    <mergeCell ref="A1:Z1"/>
    <mergeCell ref="A2:C2"/>
    <mergeCell ref="D2:Z2"/>
    <mergeCell ref="A3:C3"/>
    <mergeCell ref="D3:Z3"/>
    <mergeCell ref="A4:C4"/>
    <mergeCell ref="D4:Z4"/>
    <mergeCell ref="D8:D12"/>
    <mergeCell ref="E8:E12"/>
    <mergeCell ref="F8:F12"/>
    <mergeCell ref="G8:G12"/>
    <mergeCell ref="H8:H12"/>
    <mergeCell ref="I8:I12"/>
    <mergeCell ref="J8:J12"/>
    <mergeCell ref="K8:K12"/>
    <mergeCell ref="L8:L12"/>
    <mergeCell ref="M8:N8"/>
    <mergeCell ref="O8:Q8"/>
    <mergeCell ref="R8:R12"/>
    <mergeCell ref="P13:Q1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7.14"/>
    <col customWidth="1" min="4" max="4" width="16.14"/>
    <col customWidth="1" min="5" max="5" width="21.71"/>
    <col customWidth="1" min="6" max="6" width="15.43"/>
    <col customWidth="1" min="7" max="7" width="14.14"/>
    <col customWidth="1" min="8" max="8" width="16.29"/>
    <col customWidth="1" min="9" max="9" width="24.71"/>
    <col customWidth="1" min="10" max="10" width="18.86"/>
    <col customWidth="1" min="11" max="12" width="17.71"/>
    <col customWidth="1" min="13" max="13" width="15.71"/>
    <col customWidth="1" min="14" max="14" width="12.14"/>
    <col customWidth="1" min="15" max="15" width="13.0"/>
    <col customWidth="1" min="16" max="16" width="10.86"/>
    <col customWidth="1" min="17" max="17" width="10.29"/>
    <col customWidth="1" min="18" max="18" width="15.86"/>
    <col customWidth="1" min="19" max="20" width="17.14"/>
    <col customWidth="1" min="21" max="21" width="13.71"/>
    <col customWidth="1" min="22" max="22" width="12.57"/>
    <col customWidth="1" min="23" max="23" width="11.86"/>
    <col customWidth="1" min="24" max="24" width="13.71"/>
    <col customWidth="1" min="25" max="25" width="16.14"/>
    <col customWidth="1" min="26" max="26" width="18.29"/>
    <col customWidth="1" hidden="1" min="27" max="27" width="18.71"/>
  </cols>
  <sheetData>
    <row r="1" ht="61.5" customHeight="1">
      <c r="A1" s="1" t="s">
        <v>0</v>
      </c>
      <c r="B1" s="2"/>
      <c r="C1" s="2"/>
      <c r="D1" s="2"/>
      <c r="E1" s="2"/>
      <c r="F1" s="2"/>
      <c r="G1" s="2"/>
      <c r="H1" s="2"/>
      <c r="I1" s="2"/>
      <c r="J1" s="2"/>
      <c r="K1" s="2"/>
      <c r="L1" s="2"/>
      <c r="M1" s="2"/>
      <c r="N1" s="2"/>
      <c r="O1" s="2"/>
      <c r="P1" s="2"/>
      <c r="Q1" s="2"/>
      <c r="R1" s="2"/>
      <c r="S1" s="2"/>
      <c r="T1" s="2"/>
      <c r="U1" s="2"/>
      <c r="V1" s="2"/>
      <c r="W1" s="2"/>
      <c r="X1" s="2"/>
      <c r="Y1" s="2"/>
      <c r="Z1" s="3"/>
      <c r="AA1" s="52"/>
    </row>
    <row r="2">
      <c r="A2" s="123" t="s">
        <v>1</v>
      </c>
      <c r="B2" s="123"/>
      <c r="C2" s="123"/>
      <c r="D2" s="123"/>
      <c r="E2" s="123"/>
      <c r="F2" s="123"/>
      <c r="G2" s="123"/>
      <c r="H2" s="132" t="s">
        <v>499</v>
      </c>
      <c r="I2" s="123"/>
      <c r="J2" s="123"/>
      <c r="K2" s="123"/>
      <c r="L2" s="123"/>
      <c r="M2" s="123"/>
      <c r="N2" s="123"/>
      <c r="O2" s="123"/>
      <c r="P2" s="123"/>
      <c r="Q2" s="123"/>
      <c r="R2" s="123"/>
      <c r="S2" s="123"/>
      <c r="T2" s="123"/>
      <c r="U2" s="123"/>
      <c r="V2" s="123"/>
      <c r="W2" s="123"/>
      <c r="X2" s="123"/>
      <c r="Y2" s="123"/>
      <c r="Z2" s="123"/>
      <c r="AA2" s="123"/>
    </row>
    <row r="3">
      <c r="A3" s="123" t="s">
        <v>3</v>
      </c>
      <c r="B3" s="123"/>
      <c r="C3" s="123"/>
      <c r="D3" s="123"/>
      <c r="E3" s="123"/>
      <c r="F3" s="123"/>
      <c r="G3" s="123"/>
      <c r="H3" s="132" t="s">
        <v>500</v>
      </c>
      <c r="I3" s="123"/>
      <c r="J3" s="123"/>
      <c r="K3" s="123"/>
      <c r="L3" s="123"/>
      <c r="M3" s="123"/>
      <c r="N3" s="123"/>
      <c r="O3" s="123"/>
      <c r="P3" s="123"/>
      <c r="Q3" s="123"/>
      <c r="R3" s="123"/>
      <c r="S3" s="123"/>
      <c r="T3" s="123"/>
      <c r="U3" s="123"/>
      <c r="V3" s="123"/>
      <c r="W3" s="123"/>
      <c r="X3" s="123"/>
      <c r="Y3" s="123"/>
      <c r="Z3" s="123"/>
      <c r="AA3" s="123"/>
    </row>
    <row r="4">
      <c r="A4" s="123" t="s">
        <v>360</v>
      </c>
      <c r="B4" s="123"/>
      <c r="C4" s="123"/>
      <c r="D4" s="123"/>
      <c r="E4" s="123"/>
      <c r="F4" s="123"/>
      <c r="G4" s="123"/>
      <c r="H4" s="132" t="s">
        <v>501</v>
      </c>
      <c r="I4" s="123"/>
      <c r="J4" s="123"/>
      <c r="K4" s="123"/>
      <c r="L4" s="123"/>
      <c r="M4" s="123"/>
      <c r="N4" s="123"/>
      <c r="O4" s="123"/>
      <c r="P4" s="123"/>
      <c r="Q4" s="123"/>
      <c r="R4" s="123"/>
      <c r="S4" s="123"/>
      <c r="T4" s="123"/>
      <c r="U4" s="123"/>
      <c r="V4" s="123"/>
      <c r="W4" s="123"/>
      <c r="X4" s="123"/>
      <c r="Y4" s="123"/>
      <c r="Z4" s="123"/>
      <c r="AA4" s="123"/>
    </row>
    <row r="5">
      <c r="A5" s="123" t="s">
        <v>362</v>
      </c>
      <c r="B5" s="123"/>
      <c r="C5" s="123"/>
      <c r="D5" s="123"/>
      <c r="E5" s="123"/>
      <c r="F5" s="123"/>
      <c r="G5" s="123"/>
      <c r="H5" s="132" t="s">
        <v>4</v>
      </c>
      <c r="I5" s="123"/>
      <c r="J5" s="123"/>
      <c r="K5" s="123"/>
      <c r="L5" s="123"/>
      <c r="M5" s="123"/>
      <c r="N5" s="123"/>
      <c r="O5" s="123"/>
      <c r="P5" s="123"/>
      <c r="Q5" s="123"/>
      <c r="R5" s="123"/>
      <c r="S5" s="123"/>
      <c r="T5" s="123"/>
      <c r="U5" s="123"/>
      <c r="V5" s="123"/>
      <c r="W5" s="123"/>
      <c r="X5" s="123"/>
      <c r="Y5" s="123"/>
      <c r="Z5" s="123"/>
      <c r="AA5" s="123"/>
    </row>
    <row r="6">
      <c r="A6" s="123" t="s">
        <v>502</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5"/>
    </row>
    <row r="7" ht="18.7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71"/>
    </row>
    <row r="8" ht="16.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row>
    <row r="9">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row>
    <row r="10" ht="16.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row>
    <row r="11" ht="16.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row>
    <row r="12">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row>
    <row r="13">
      <c r="A13" s="80" t="s">
        <v>197</v>
      </c>
      <c r="B13" s="133" t="s">
        <v>184</v>
      </c>
      <c r="C13" s="133" t="s">
        <v>185</v>
      </c>
      <c r="D13" s="49" t="s">
        <v>503</v>
      </c>
      <c r="E13" s="49" t="s">
        <v>504</v>
      </c>
      <c r="F13" s="49" t="s">
        <v>505</v>
      </c>
      <c r="G13" s="49">
        <v>83615.0</v>
      </c>
      <c r="H13" s="49" t="s">
        <v>398</v>
      </c>
      <c r="I13" s="58" t="s">
        <v>45</v>
      </c>
      <c r="J13" s="49" t="s">
        <v>504</v>
      </c>
      <c r="K13" s="80" t="s">
        <v>506</v>
      </c>
      <c r="L13" s="80" t="s">
        <v>507</v>
      </c>
      <c r="M13" s="80" t="s">
        <v>508</v>
      </c>
      <c r="N13" s="134">
        <v>45667.0</v>
      </c>
      <c r="O13" s="98" t="s">
        <v>509</v>
      </c>
      <c r="P13" s="134">
        <v>22834.0</v>
      </c>
      <c r="Q13" s="134">
        <v>22833.0</v>
      </c>
      <c r="R13" s="49" t="s">
        <v>510</v>
      </c>
      <c r="S13" s="135">
        <v>45587.0</v>
      </c>
      <c r="T13" s="135">
        <v>45667.0</v>
      </c>
      <c r="U13" s="135">
        <v>45667.0</v>
      </c>
      <c r="V13" s="135">
        <v>45667.0</v>
      </c>
      <c r="W13" s="135" t="s">
        <v>511</v>
      </c>
      <c r="X13" s="135" t="s">
        <v>512</v>
      </c>
      <c r="Y13" s="135" t="s">
        <v>513</v>
      </c>
      <c r="Z13" s="80" t="s">
        <v>514</v>
      </c>
    </row>
    <row r="14">
      <c r="A14" s="80">
        <v>4.0</v>
      </c>
      <c r="B14" s="25"/>
      <c r="C14" s="25"/>
      <c r="D14" s="49" t="s">
        <v>515</v>
      </c>
      <c r="E14" s="49" t="s">
        <v>516</v>
      </c>
      <c r="F14" s="49" t="s">
        <v>517</v>
      </c>
      <c r="G14" s="49">
        <v>2138.0</v>
      </c>
      <c r="H14" s="58" t="s">
        <v>518</v>
      </c>
      <c r="I14" s="58" t="s">
        <v>45</v>
      </c>
      <c r="J14" s="49" t="s">
        <v>516</v>
      </c>
      <c r="K14" s="80" t="s">
        <v>519</v>
      </c>
      <c r="L14" s="80" t="s">
        <v>520</v>
      </c>
      <c r="M14" s="80" t="s">
        <v>521</v>
      </c>
      <c r="N14" s="49">
        <v>2500.0</v>
      </c>
      <c r="O14" s="58" t="s">
        <v>522</v>
      </c>
      <c r="P14" s="49"/>
      <c r="Q14" s="49">
        <v>2500.0</v>
      </c>
      <c r="R14" s="80" t="s">
        <v>523</v>
      </c>
      <c r="S14" s="135">
        <v>2138.0</v>
      </c>
      <c r="T14" s="135">
        <v>2500.0</v>
      </c>
      <c r="U14" s="135">
        <v>2500.0</v>
      </c>
      <c r="V14" s="135">
        <v>2500.0</v>
      </c>
      <c r="W14" s="135" t="s">
        <v>511</v>
      </c>
      <c r="X14" s="135">
        <v>2.7</v>
      </c>
      <c r="Y14" s="135" t="s">
        <v>524</v>
      </c>
      <c r="Z14" s="80"/>
    </row>
    <row r="15">
      <c r="A15" s="80" t="s">
        <v>366</v>
      </c>
      <c r="B15" s="25"/>
      <c r="C15" s="25"/>
      <c r="D15" s="80" t="s">
        <v>525</v>
      </c>
      <c r="E15" s="80" t="s">
        <v>526</v>
      </c>
      <c r="F15" s="58" t="s">
        <v>527</v>
      </c>
      <c r="G15" s="58">
        <v>0.0</v>
      </c>
      <c r="H15" s="58" t="s">
        <v>528</v>
      </c>
      <c r="I15" s="58" t="s">
        <v>45</v>
      </c>
      <c r="J15" s="80" t="s">
        <v>526</v>
      </c>
      <c r="K15" s="136" t="s">
        <v>529</v>
      </c>
      <c r="L15" s="80" t="s">
        <v>530</v>
      </c>
      <c r="M15" s="80" t="s">
        <v>531</v>
      </c>
      <c r="N15" s="137">
        <v>1500.0</v>
      </c>
      <c r="O15" s="136" t="s">
        <v>532</v>
      </c>
      <c r="P15" s="138">
        <v>750.0</v>
      </c>
      <c r="Q15" s="137">
        <v>750.0</v>
      </c>
      <c r="R15" s="136" t="s">
        <v>533</v>
      </c>
      <c r="S15" s="135">
        <v>0.0</v>
      </c>
      <c r="T15" s="139">
        <v>1500.0</v>
      </c>
      <c r="U15" s="135">
        <v>1500.0</v>
      </c>
      <c r="V15" s="139">
        <v>1500.0</v>
      </c>
      <c r="W15" s="135" t="s">
        <v>511</v>
      </c>
      <c r="X15" s="139">
        <v>1.578</v>
      </c>
      <c r="Y15" s="135" t="s">
        <v>534</v>
      </c>
      <c r="Z15" s="80" t="s">
        <v>535</v>
      </c>
    </row>
    <row r="16">
      <c r="A16" s="88" t="s">
        <v>353</v>
      </c>
      <c r="B16" s="25"/>
      <c r="C16" s="25"/>
      <c r="D16" s="57" t="s">
        <v>536</v>
      </c>
      <c r="E16" s="57" t="s">
        <v>355</v>
      </c>
      <c r="F16" s="57" t="s">
        <v>537</v>
      </c>
      <c r="G16" s="58">
        <v>0.0</v>
      </c>
      <c r="H16" s="58" t="s">
        <v>538</v>
      </c>
      <c r="I16" s="58" t="s">
        <v>45</v>
      </c>
      <c r="J16" s="136" t="s">
        <v>355</v>
      </c>
      <c r="K16" s="136" t="s">
        <v>539</v>
      </c>
      <c r="L16" s="80" t="s">
        <v>540</v>
      </c>
      <c r="M16" s="80" t="s">
        <v>541</v>
      </c>
      <c r="N16" s="137">
        <v>7.0</v>
      </c>
      <c r="O16" s="136" t="s">
        <v>375</v>
      </c>
      <c r="P16" s="139" t="s">
        <v>375</v>
      </c>
      <c r="Q16" s="139" t="s">
        <v>375</v>
      </c>
      <c r="R16" s="136" t="s">
        <v>542</v>
      </c>
      <c r="S16" s="135">
        <v>0.0</v>
      </c>
      <c r="T16" s="139">
        <v>7.0</v>
      </c>
      <c r="U16" s="135">
        <v>16.0</v>
      </c>
      <c r="V16" s="139">
        <v>10.0</v>
      </c>
      <c r="W16" s="135" t="s">
        <v>511</v>
      </c>
      <c r="X16" s="139" t="s">
        <v>543</v>
      </c>
      <c r="Y16" s="135" t="s">
        <v>544</v>
      </c>
      <c r="Z16" s="80" t="s">
        <v>545</v>
      </c>
    </row>
    <row r="17">
      <c r="A17" s="140"/>
      <c r="B17" s="25"/>
      <c r="C17" s="25"/>
      <c r="D17" s="25"/>
      <c r="E17" s="25"/>
      <c r="F17" s="25"/>
      <c r="G17" s="58">
        <v>0.0</v>
      </c>
      <c r="H17" s="58" t="s">
        <v>546</v>
      </c>
      <c r="I17" s="58" t="s">
        <v>55</v>
      </c>
      <c r="J17" s="136" t="s">
        <v>355</v>
      </c>
      <c r="K17" s="136" t="s">
        <v>539</v>
      </c>
      <c r="L17" s="80" t="s">
        <v>540</v>
      </c>
      <c r="M17" s="80" t="s">
        <v>541</v>
      </c>
      <c r="N17" s="137">
        <v>3.0</v>
      </c>
      <c r="O17" s="136" t="s">
        <v>375</v>
      </c>
      <c r="P17" s="139" t="s">
        <v>375</v>
      </c>
      <c r="Q17" s="139" t="s">
        <v>375</v>
      </c>
      <c r="R17" s="136" t="s">
        <v>542</v>
      </c>
      <c r="S17" s="135">
        <v>0.0</v>
      </c>
      <c r="T17" s="139">
        <v>3.0</v>
      </c>
      <c r="U17" s="135">
        <v>9.0</v>
      </c>
      <c r="V17" s="139">
        <v>6.0</v>
      </c>
      <c r="W17" s="139" t="s">
        <v>511</v>
      </c>
      <c r="X17" s="139" t="s">
        <v>547</v>
      </c>
      <c r="Y17" s="135" t="s">
        <v>544</v>
      </c>
      <c r="Z17" s="80" t="s">
        <v>545</v>
      </c>
    </row>
    <row r="18">
      <c r="A18" s="140"/>
      <c r="B18" s="25"/>
      <c r="C18" s="25"/>
      <c r="D18" s="25"/>
      <c r="E18" s="25"/>
      <c r="F18" s="25"/>
      <c r="G18" s="58">
        <v>0.0</v>
      </c>
      <c r="H18" s="58" t="s">
        <v>548</v>
      </c>
      <c r="I18" s="58" t="s">
        <v>58</v>
      </c>
      <c r="J18" s="136" t="s">
        <v>355</v>
      </c>
      <c r="K18" s="136" t="s">
        <v>539</v>
      </c>
      <c r="L18" s="80" t="s">
        <v>540</v>
      </c>
      <c r="M18" s="80" t="s">
        <v>541</v>
      </c>
      <c r="N18" s="137">
        <v>1.0</v>
      </c>
      <c r="O18" s="136" t="s">
        <v>375</v>
      </c>
      <c r="P18" s="139" t="s">
        <v>375</v>
      </c>
      <c r="Q18" s="139" t="s">
        <v>375</v>
      </c>
      <c r="R18" s="136" t="s">
        <v>542</v>
      </c>
      <c r="S18" s="135">
        <v>0.0</v>
      </c>
      <c r="T18" s="139">
        <v>1.0</v>
      </c>
      <c r="U18" s="135">
        <v>0.0</v>
      </c>
      <c r="V18" s="139">
        <v>1.0</v>
      </c>
      <c r="W18" s="139" t="s">
        <v>511</v>
      </c>
      <c r="X18" s="139" t="s">
        <v>549</v>
      </c>
      <c r="Y18" s="135" t="s">
        <v>544</v>
      </c>
      <c r="Z18" s="80" t="s">
        <v>545</v>
      </c>
    </row>
    <row r="19">
      <c r="A19" s="140"/>
      <c r="B19" s="25"/>
      <c r="C19" s="25"/>
      <c r="D19" s="25"/>
      <c r="E19" s="25"/>
      <c r="F19" s="25"/>
      <c r="G19" s="58">
        <v>0.0</v>
      </c>
      <c r="H19" s="58" t="s">
        <v>550</v>
      </c>
      <c r="I19" s="58" t="s">
        <v>64</v>
      </c>
      <c r="J19" s="136" t="s">
        <v>355</v>
      </c>
      <c r="K19" s="136" t="s">
        <v>539</v>
      </c>
      <c r="L19" s="80" t="s">
        <v>540</v>
      </c>
      <c r="M19" s="80" t="s">
        <v>541</v>
      </c>
      <c r="N19" s="137">
        <v>1.0</v>
      </c>
      <c r="O19" s="136" t="s">
        <v>375</v>
      </c>
      <c r="P19" s="139" t="s">
        <v>375</v>
      </c>
      <c r="Q19" s="139" t="s">
        <v>375</v>
      </c>
      <c r="R19" s="136" t="s">
        <v>542</v>
      </c>
      <c r="S19" s="135">
        <v>0.0</v>
      </c>
      <c r="T19" s="139">
        <v>1.0</v>
      </c>
      <c r="U19" s="135">
        <v>1.0</v>
      </c>
      <c r="V19" s="139">
        <v>0.0</v>
      </c>
      <c r="W19" s="139" t="s">
        <v>511</v>
      </c>
      <c r="X19" s="139" t="s">
        <v>551</v>
      </c>
      <c r="Y19" s="135" t="s">
        <v>544</v>
      </c>
      <c r="Z19" s="80" t="s">
        <v>545</v>
      </c>
    </row>
    <row r="20">
      <c r="A20" s="140"/>
      <c r="B20" s="25"/>
      <c r="C20" s="25"/>
      <c r="D20" s="25"/>
      <c r="E20" s="25"/>
      <c r="F20" s="25"/>
      <c r="G20" s="58">
        <v>0.0</v>
      </c>
      <c r="H20" s="58" t="s">
        <v>552</v>
      </c>
      <c r="I20" s="58" t="s">
        <v>67</v>
      </c>
      <c r="J20" s="136" t="s">
        <v>355</v>
      </c>
      <c r="K20" s="136" t="s">
        <v>539</v>
      </c>
      <c r="L20" s="80" t="s">
        <v>540</v>
      </c>
      <c r="M20" s="80" t="s">
        <v>541</v>
      </c>
      <c r="N20" s="137">
        <v>0.0</v>
      </c>
      <c r="O20" s="136" t="s">
        <v>375</v>
      </c>
      <c r="P20" s="139" t="s">
        <v>375</v>
      </c>
      <c r="Q20" s="139" t="s">
        <v>375</v>
      </c>
      <c r="R20" s="136" t="s">
        <v>542</v>
      </c>
      <c r="S20" s="135">
        <v>0.0</v>
      </c>
      <c r="T20" s="139">
        <v>0.0</v>
      </c>
      <c r="U20" s="135">
        <v>2.0</v>
      </c>
      <c r="V20" s="139">
        <v>0.0</v>
      </c>
      <c r="W20" s="139" t="s">
        <v>511</v>
      </c>
      <c r="X20" s="139" t="s">
        <v>553</v>
      </c>
      <c r="Y20" s="135" t="s">
        <v>544</v>
      </c>
      <c r="Z20" s="80" t="s">
        <v>545</v>
      </c>
    </row>
    <row r="21" ht="15.75" customHeight="1">
      <c r="A21" s="140"/>
      <c r="B21" s="25"/>
      <c r="C21" s="25"/>
      <c r="D21" s="25"/>
      <c r="E21" s="25"/>
      <c r="F21" s="25"/>
      <c r="G21" s="58">
        <v>0.0</v>
      </c>
      <c r="H21" s="58" t="s">
        <v>554</v>
      </c>
      <c r="I21" s="58" t="s">
        <v>61</v>
      </c>
      <c r="J21" s="136" t="s">
        <v>355</v>
      </c>
      <c r="K21" s="136" t="s">
        <v>539</v>
      </c>
      <c r="L21" s="80" t="s">
        <v>540</v>
      </c>
      <c r="M21" s="80" t="s">
        <v>541</v>
      </c>
      <c r="N21" s="137">
        <v>1.0</v>
      </c>
      <c r="O21" s="136" t="s">
        <v>375</v>
      </c>
      <c r="P21" s="139" t="s">
        <v>375</v>
      </c>
      <c r="Q21" s="139" t="s">
        <v>375</v>
      </c>
      <c r="R21" s="136" t="s">
        <v>542</v>
      </c>
      <c r="S21" s="135">
        <v>0.0</v>
      </c>
      <c r="T21" s="139">
        <v>1.0</v>
      </c>
      <c r="U21" s="135">
        <v>3.0</v>
      </c>
      <c r="V21" s="139">
        <v>1.0</v>
      </c>
      <c r="W21" s="139" t="s">
        <v>511</v>
      </c>
      <c r="X21" s="139" t="s">
        <v>555</v>
      </c>
      <c r="Y21" s="135" t="s">
        <v>544</v>
      </c>
      <c r="Z21" s="80" t="s">
        <v>545</v>
      </c>
    </row>
    <row r="22" ht="15.75" customHeight="1">
      <c r="A22" s="96"/>
      <c r="B22" s="77"/>
      <c r="C22" s="77"/>
      <c r="D22" s="77"/>
      <c r="E22" s="77"/>
      <c r="F22" s="77"/>
      <c r="G22" s="58">
        <v>0.0</v>
      </c>
      <c r="H22" s="58" t="s">
        <v>556</v>
      </c>
      <c r="I22" s="58" t="s">
        <v>69</v>
      </c>
      <c r="J22" s="136" t="s">
        <v>355</v>
      </c>
      <c r="K22" s="136" t="s">
        <v>539</v>
      </c>
      <c r="L22" s="80" t="s">
        <v>540</v>
      </c>
      <c r="M22" s="80" t="s">
        <v>541</v>
      </c>
      <c r="N22" s="137">
        <v>1.0</v>
      </c>
      <c r="O22" s="136" t="s">
        <v>375</v>
      </c>
      <c r="P22" s="139" t="s">
        <v>375</v>
      </c>
      <c r="Q22" s="139" t="s">
        <v>375</v>
      </c>
      <c r="R22" s="136" t="s">
        <v>542</v>
      </c>
      <c r="S22" s="135">
        <v>0.0</v>
      </c>
      <c r="T22" s="139">
        <v>1.0</v>
      </c>
      <c r="U22" s="135">
        <v>1.0</v>
      </c>
      <c r="V22" s="139">
        <v>2.0</v>
      </c>
      <c r="W22" s="139" t="s">
        <v>511</v>
      </c>
      <c r="X22" s="139" t="s">
        <v>557</v>
      </c>
      <c r="Y22" s="135" t="s">
        <v>544</v>
      </c>
      <c r="Z22" s="80" t="s">
        <v>545</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Z8:Z12"/>
    <mergeCell ref="O9:O12"/>
    <mergeCell ref="P9:Q9"/>
    <mergeCell ref="P10:P12"/>
    <mergeCell ref="Q10:Q12"/>
    <mergeCell ref="X10:X12"/>
    <mergeCell ref="Y10:Y12"/>
    <mergeCell ref="U11:W11"/>
    <mergeCell ref="A1:Z1"/>
    <mergeCell ref="A7:J7"/>
    <mergeCell ref="K7:Z7"/>
    <mergeCell ref="A8:A12"/>
    <mergeCell ref="B8:B12"/>
    <mergeCell ref="C8:C12"/>
    <mergeCell ref="D8:D12"/>
    <mergeCell ref="E8:E12"/>
    <mergeCell ref="F8:F12"/>
    <mergeCell ref="B13:B22"/>
    <mergeCell ref="C13:C22"/>
    <mergeCell ref="A16:A22"/>
    <mergeCell ref="D16:D22"/>
    <mergeCell ref="E16:E22"/>
    <mergeCell ref="F16:F22"/>
    <mergeCell ref="G8:G12"/>
    <mergeCell ref="H8:H12"/>
    <mergeCell ref="I8:I12"/>
    <mergeCell ref="J8:J12"/>
    <mergeCell ref="K8:K12"/>
    <mergeCell ref="L8:L12"/>
    <mergeCell ref="M8:N8"/>
    <mergeCell ref="O8:Q8"/>
    <mergeCell ref="R8:R12"/>
    <mergeCell ref="S8:S12"/>
    <mergeCell ref="T8:W10"/>
    <mergeCell ref="X8:Y9"/>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7.14"/>
    <col customWidth="1" min="4" max="4" width="15.71"/>
    <col customWidth="1" min="5" max="5" width="19.0"/>
    <col customWidth="1" min="6" max="6" width="16.14"/>
    <col customWidth="1" min="7" max="7" width="14.14"/>
    <col customWidth="1" min="8" max="8" width="16.43"/>
    <col customWidth="1" min="9" max="9" width="24.71"/>
    <col customWidth="1" min="10" max="10" width="16.0"/>
    <col customWidth="1" min="11" max="12" width="17.71"/>
    <col customWidth="1" min="13" max="13" width="15.71"/>
    <col customWidth="1" min="14" max="14" width="10.43"/>
    <col customWidth="1" min="15" max="15" width="13.43"/>
    <col customWidth="1" min="16" max="16" width="10.86"/>
    <col customWidth="1" min="17" max="17" width="10.0"/>
    <col customWidth="1" min="18" max="18" width="14.0"/>
    <col customWidth="1" min="19" max="20" width="17.14"/>
    <col customWidth="1" min="21" max="21" width="13.71"/>
    <col customWidth="1" min="22" max="22" width="12.57"/>
    <col customWidth="1" min="23" max="23" width="11.86"/>
    <col customWidth="1" min="24" max="24" width="13.71"/>
    <col customWidth="1" min="25" max="25" width="16.14"/>
    <col customWidth="1" min="26" max="26" width="19.0"/>
    <col customWidth="1" hidden="1" min="27" max="27" width="18.71"/>
  </cols>
  <sheetData>
    <row r="1" ht="61.5" customHeight="1">
      <c r="A1" s="1" t="s">
        <v>0</v>
      </c>
      <c r="B1" s="2"/>
      <c r="C1" s="2"/>
      <c r="D1" s="2"/>
      <c r="E1" s="2"/>
      <c r="F1" s="2"/>
      <c r="G1" s="2"/>
      <c r="H1" s="2"/>
      <c r="I1" s="2"/>
      <c r="J1" s="2"/>
      <c r="K1" s="2"/>
      <c r="L1" s="2"/>
      <c r="M1" s="2"/>
      <c r="N1" s="2"/>
      <c r="O1" s="2"/>
      <c r="P1" s="2"/>
      <c r="Q1" s="2"/>
      <c r="R1" s="2"/>
      <c r="S1" s="2"/>
      <c r="T1" s="2"/>
      <c r="U1" s="2"/>
      <c r="V1" s="2"/>
      <c r="W1" s="2"/>
      <c r="X1" s="2"/>
      <c r="Y1" s="2"/>
      <c r="Z1" s="3"/>
      <c r="AA1" s="141"/>
    </row>
    <row r="2">
      <c r="A2" s="123" t="s">
        <v>1</v>
      </c>
      <c r="B2" s="123"/>
      <c r="C2" s="123"/>
      <c r="D2" s="123"/>
      <c r="E2" s="123"/>
      <c r="F2" s="123"/>
      <c r="G2" s="123"/>
      <c r="H2" s="132" t="s">
        <v>558</v>
      </c>
      <c r="I2" s="123"/>
      <c r="J2" s="123"/>
      <c r="K2" s="123"/>
      <c r="L2" s="123"/>
      <c r="M2" s="123"/>
      <c r="N2" s="123"/>
      <c r="O2" s="123"/>
      <c r="P2" s="123"/>
      <c r="Q2" s="123"/>
      <c r="R2" s="123"/>
      <c r="S2" s="123"/>
      <c r="T2" s="123"/>
      <c r="U2" s="123"/>
      <c r="V2" s="123"/>
      <c r="W2" s="123"/>
      <c r="X2" s="123"/>
      <c r="Y2" s="123"/>
      <c r="Z2" s="123"/>
      <c r="AA2" s="123"/>
    </row>
    <row r="3">
      <c r="A3" s="123" t="s">
        <v>3</v>
      </c>
      <c r="B3" s="123"/>
      <c r="C3" s="123"/>
      <c r="D3" s="123"/>
      <c r="E3" s="123"/>
      <c r="F3" s="123"/>
      <c r="G3" s="123"/>
      <c r="H3" s="132" t="s">
        <v>559</v>
      </c>
      <c r="I3" s="123"/>
      <c r="J3" s="123"/>
      <c r="K3" s="123"/>
      <c r="L3" s="123"/>
      <c r="M3" s="123"/>
      <c r="N3" s="123"/>
      <c r="O3" s="123"/>
      <c r="P3" s="123"/>
      <c r="Q3" s="123"/>
      <c r="R3" s="123"/>
      <c r="S3" s="123"/>
      <c r="T3" s="123"/>
      <c r="U3" s="123"/>
      <c r="V3" s="123"/>
      <c r="W3" s="123"/>
      <c r="X3" s="123"/>
      <c r="Y3" s="123"/>
      <c r="Z3" s="123"/>
      <c r="AA3" s="123"/>
    </row>
    <row r="4">
      <c r="A4" s="123" t="s">
        <v>360</v>
      </c>
      <c r="B4" s="123"/>
      <c r="C4" s="123"/>
      <c r="D4" s="123"/>
      <c r="E4" s="123"/>
      <c r="F4" s="123"/>
      <c r="G4" s="123"/>
      <c r="H4" s="132" t="s">
        <v>501</v>
      </c>
      <c r="I4" s="123"/>
      <c r="J4" s="123"/>
      <c r="K4" s="123"/>
      <c r="L4" s="123"/>
      <c r="M4" s="123"/>
      <c r="N4" s="123"/>
      <c r="O4" s="123"/>
      <c r="P4" s="123"/>
      <c r="Q4" s="123"/>
      <c r="R4" s="123"/>
      <c r="S4" s="123"/>
      <c r="T4" s="123"/>
      <c r="U4" s="123"/>
      <c r="V4" s="123"/>
      <c r="W4" s="123"/>
      <c r="X4" s="123"/>
      <c r="Y4" s="123"/>
      <c r="Z4" s="123"/>
      <c r="AA4" s="123"/>
    </row>
    <row r="5">
      <c r="A5" s="123" t="s">
        <v>560</v>
      </c>
      <c r="B5" s="123"/>
      <c r="C5" s="123"/>
      <c r="D5" s="123"/>
      <c r="E5" s="123"/>
      <c r="F5" s="123"/>
      <c r="G5" s="123"/>
      <c r="H5" s="132" t="s">
        <v>4</v>
      </c>
      <c r="I5" s="123"/>
      <c r="J5" s="123"/>
      <c r="K5" s="123"/>
      <c r="L5" s="123"/>
      <c r="M5" s="123"/>
      <c r="N5" s="123"/>
      <c r="O5" s="123"/>
      <c r="P5" s="123"/>
      <c r="Q5" s="123"/>
      <c r="R5" s="123"/>
      <c r="S5" s="123"/>
      <c r="T5" s="123"/>
      <c r="U5" s="123"/>
      <c r="V5" s="123"/>
      <c r="W5" s="123"/>
      <c r="X5" s="123"/>
      <c r="Y5" s="123"/>
      <c r="Z5" s="123"/>
      <c r="AA5" s="123"/>
    </row>
    <row r="6">
      <c r="A6" s="8" t="s">
        <v>561</v>
      </c>
      <c r="B6" s="2"/>
      <c r="C6" s="2"/>
      <c r="D6" s="2"/>
      <c r="E6" s="2"/>
      <c r="F6" s="2"/>
      <c r="G6" s="2"/>
      <c r="H6" s="2"/>
      <c r="I6" s="2"/>
      <c r="J6" s="2"/>
      <c r="K6" s="2"/>
      <c r="L6" s="2"/>
      <c r="M6" s="2"/>
      <c r="N6" s="2"/>
      <c r="O6" s="2"/>
      <c r="P6" s="2"/>
      <c r="Q6" s="2"/>
      <c r="R6" s="2"/>
      <c r="S6" s="2"/>
      <c r="T6" s="2"/>
      <c r="U6" s="2"/>
      <c r="V6" s="2"/>
      <c r="W6" s="2"/>
      <c r="X6" s="2"/>
      <c r="Y6" s="2"/>
      <c r="Z6" s="3"/>
      <c r="AA6" s="5"/>
    </row>
    <row r="7" ht="18.7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142"/>
    </row>
    <row r="8" ht="16.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c r="AA8" s="54"/>
    </row>
    <row r="9">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c r="AA9" s="54"/>
    </row>
    <row r="10" ht="16.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c r="AA10" s="54"/>
    </row>
    <row r="11" ht="16.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c r="AA11" s="54"/>
    </row>
    <row r="12">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c r="AA12" s="54"/>
    </row>
    <row r="13">
      <c r="A13" s="143" t="s">
        <v>197</v>
      </c>
      <c r="B13" s="143" t="s">
        <v>184</v>
      </c>
      <c r="C13" s="143" t="s">
        <v>185</v>
      </c>
      <c r="D13" s="143" t="s">
        <v>503</v>
      </c>
      <c r="E13" s="143" t="s">
        <v>504</v>
      </c>
      <c r="F13" s="144" t="s">
        <v>505</v>
      </c>
      <c r="G13" s="49">
        <v>83615.0</v>
      </c>
      <c r="H13" s="49" t="s">
        <v>398</v>
      </c>
      <c r="I13" s="145" t="s">
        <v>45</v>
      </c>
      <c r="J13" s="146" t="s">
        <v>562</v>
      </c>
      <c r="K13" s="146" t="s">
        <v>563</v>
      </c>
      <c r="L13" s="146" t="s">
        <v>564</v>
      </c>
      <c r="M13" s="146" t="s">
        <v>565</v>
      </c>
      <c r="N13" s="147">
        <v>1250.0</v>
      </c>
      <c r="O13" s="148" t="s">
        <v>566</v>
      </c>
      <c r="P13" s="148">
        <v>0.5</v>
      </c>
      <c r="Q13" s="148">
        <v>0.5</v>
      </c>
      <c r="R13" s="146" t="s">
        <v>567</v>
      </c>
      <c r="S13" s="149">
        <v>1250.0</v>
      </c>
      <c r="T13" s="149">
        <v>1250.0</v>
      </c>
      <c r="U13" s="149">
        <v>1250.0</v>
      </c>
      <c r="V13" s="149">
        <v>1250.0</v>
      </c>
      <c r="W13" s="149">
        <v>0.0</v>
      </c>
      <c r="X13" s="135">
        <v>280.0</v>
      </c>
      <c r="Y13" s="80" t="s">
        <v>568</v>
      </c>
      <c r="Z13" s="80" t="s">
        <v>569</v>
      </c>
      <c r="AA13" s="54"/>
    </row>
    <row r="14">
      <c r="A14" s="77"/>
      <c r="B14" s="25"/>
      <c r="C14" s="25"/>
      <c r="D14" s="77"/>
      <c r="E14" s="77"/>
      <c r="F14" s="146" t="s">
        <v>570</v>
      </c>
      <c r="G14" s="145">
        <v>55.0</v>
      </c>
      <c r="H14" s="145" t="s">
        <v>571</v>
      </c>
      <c r="I14" s="145" t="s">
        <v>45</v>
      </c>
      <c r="J14" s="146" t="s">
        <v>562</v>
      </c>
      <c r="K14" s="146" t="s">
        <v>563</v>
      </c>
      <c r="L14" s="146" t="s">
        <v>572</v>
      </c>
      <c r="M14" s="146" t="s">
        <v>573</v>
      </c>
      <c r="N14" s="150">
        <v>75.0</v>
      </c>
      <c r="O14" s="145" t="s">
        <v>574</v>
      </c>
      <c r="P14" s="144" t="s">
        <v>375</v>
      </c>
      <c r="Q14" s="144" t="s">
        <v>375</v>
      </c>
      <c r="R14" s="146" t="s">
        <v>575</v>
      </c>
      <c r="S14" s="149">
        <v>55.0</v>
      </c>
      <c r="T14" s="149">
        <v>65.0</v>
      </c>
      <c r="U14" s="149">
        <v>75.0</v>
      </c>
      <c r="V14" s="149">
        <v>85.0</v>
      </c>
      <c r="W14" s="149"/>
      <c r="X14" s="135">
        <v>68.0</v>
      </c>
      <c r="Y14" s="80" t="s">
        <v>568</v>
      </c>
      <c r="Z14" s="80" t="s">
        <v>569</v>
      </c>
      <c r="AA14" s="54"/>
    </row>
    <row r="15">
      <c r="A15" s="143">
        <v>1.0</v>
      </c>
      <c r="B15" s="25"/>
      <c r="C15" s="25"/>
      <c r="D15" s="143" t="s">
        <v>576</v>
      </c>
      <c r="E15" s="143" t="s">
        <v>236</v>
      </c>
      <c r="F15" s="143" t="s">
        <v>577</v>
      </c>
      <c r="G15" s="151">
        <v>50778.0</v>
      </c>
      <c r="H15" s="152" t="s">
        <v>578</v>
      </c>
      <c r="I15" s="145" t="s">
        <v>45</v>
      </c>
      <c r="J15" s="146" t="s">
        <v>579</v>
      </c>
      <c r="K15" s="146" t="s">
        <v>563</v>
      </c>
      <c r="L15" s="146" t="s">
        <v>580</v>
      </c>
      <c r="M15" s="146" t="s">
        <v>581</v>
      </c>
      <c r="N15" s="144">
        <v>4565.0</v>
      </c>
      <c r="O15" s="152" t="s">
        <v>582</v>
      </c>
      <c r="P15" s="153">
        <v>0.52</v>
      </c>
      <c r="Q15" s="154">
        <v>0.48</v>
      </c>
      <c r="R15" s="152" t="s">
        <v>583</v>
      </c>
      <c r="S15" s="149">
        <v>3062.0</v>
      </c>
      <c r="T15" s="155">
        <v>4565.0</v>
      </c>
      <c r="U15" s="149">
        <v>4565.0</v>
      </c>
      <c r="V15" s="155">
        <v>4565.0</v>
      </c>
      <c r="W15" s="155"/>
      <c r="X15" s="139">
        <v>7599.0</v>
      </c>
      <c r="Y15" s="80" t="s">
        <v>584</v>
      </c>
      <c r="Z15" s="80" t="s">
        <v>569</v>
      </c>
      <c r="AA15" s="54"/>
    </row>
    <row r="16">
      <c r="A16" s="25"/>
      <c r="B16" s="25"/>
      <c r="C16" s="25"/>
      <c r="D16" s="25"/>
      <c r="E16" s="25"/>
      <c r="F16" s="25"/>
      <c r="G16" s="155">
        <v>1878.0</v>
      </c>
      <c r="H16" s="155" t="s">
        <v>585</v>
      </c>
      <c r="I16" s="145" t="s">
        <v>55</v>
      </c>
      <c r="J16" s="152" t="s">
        <v>579</v>
      </c>
      <c r="K16" s="152" t="s">
        <v>586</v>
      </c>
      <c r="L16" s="146" t="s">
        <v>580</v>
      </c>
      <c r="M16" s="146" t="s">
        <v>581</v>
      </c>
      <c r="N16" s="144">
        <v>2857.0</v>
      </c>
      <c r="O16" s="152" t="s">
        <v>582</v>
      </c>
      <c r="P16" s="153">
        <v>0.52</v>
      </c>
      <c r="Q16" s="154">
        <v>0.48</v>
      </c>
      <c r="R16" s="152" t="s">
        <v>583</v>
      </c>
      <c r="S16" s="149">
        <v>1878.0</v>
      </c>
      <c r="T16" s="155">
        <v>2857.0</v>
      </c>
      <c r="U16" s="149">
        <v>2857.0</v>
      </c>
      <c r="V16" s="155">
        <v>2857.0</v>
      </c>
      <c r="W16" s="155"/>
      <c r="X16" s="139">
        <v>5681.6</v>
      </c>
      <c r="Y16" s="80" t="s">
        <v>584</v>
      </c>
      <c r="Z16" s="146" t="s">
        <v>569</v>
      </c>
      <c r="AA16" s="54"/>
    </row>
    <row r="17">
      <c r="A17" s="25"/>
      <c r="B17" s="25"/>
      <c r="C17" s="25"/>
      <c r="D17" s="25"/>
      <c r="E17" s="25"/>
      <c r="F17" s="25"/>
      <c r="G17" s="152">
        <v>172.0</v>
      </c>
      <c r="H17" s="155" t="s">
        <v>587</v>
      </c>
      <c r="I17" s="145" t="s">
        <v>58</v>
      </c>
      <c r="J17" s="152" t="s">
        <v>579</v>
      </c>
      <c r="K17" s="152" t="s">
        <v>586</v>
      </c>
      <c r="L17" s="146" t="s">
        <v>580</v>
      </c>
      <c r="M17" s="146" t="s">
        <v>581</v>
      </c>
      <c r="N17" s="144">
        <v>295.0</v>
      </c>
      <c r="O17" s="152" t="s">
        <v>582</v>
      </c>
      <c r="P17" s="153">
        <v>0.52</v>
      </c>
      <c r="Q17" s="154">
        <v>0.48</v>
      </c>
      <c r="R17" s="152" t="s">
        <v>583</v>
      </c>
      <c r="S17" s="149">
        <v>172.0</v>
      </c>
      <c r="T17" s="155">
        <v>295.0</v>
      </c>
      <c r="U17" s="149">
        <v>295.0</v>
      </c>
      <c r="V17" s="155">
        <v>295.0</v>
      </c>
      <c r="W17" s="155"/>
      <c r="X17" s="139">
        <v>328.2</v>
      </c>
      <c r="Y17" s="80" t="s">
        <v>584</v>
      </c>
      <c r="Z17" s="146" t="s">
        <v>569</v>
      </c>
      <c r="AA17" s="54"/>
    </row>
    <row r="18">
      <c r="A18" s="25"/>
      <c r="B18" s="25"/>
      <c r="C18" s="25"/>
      <c r="D18" s="25"/>
      <c r="E18" s="25"/>
      <c r="F18" s="25"/>
      <c r="G18" s="152">
        <v>166.0</v>
      </c>
      <c r="H18" s="155" t="s">
        <v>588</v>
      </c>
      <c r="I18" s="145" t="s">
        <v>64</v>
      </c>
      <c r="J18" s="152" t="s">
        <v>579</v>
      </c>
      <c r="K18" s="152" t="s">
        <v>586</v>
      </c>
      <c r="L18" s="146" t="s">
        <v>580</v>
      </c>
      <c r="M18" s="146" t="s">
        <v>581</v>
      </c>
      <c r="N18" s="144">
        <v>280.0</v>
      </c>
      <c r="O18" s="152" t="s">
        <v>582</v>
      </c>
      <c r="P18" s="153">
        <v>0.52</v>
      </c>
      <c r="Q18" s="154">
        <v>0.48</v>
      </c>
      <c r="R18" s="152" t="s">
        <v>583</v>
      </c>
      <c r="S18" s="149">
        <v>166.0</v>
      </c>
      <c r="T18" s="155">
        <v>280.0</v>
      </c>
      <c r="U18" s="149">
        <v>280.0</v>
      </c>
      <c r="V18" s="155">
        <v>280.0</v>
      </c>
      <c r="W18" s="155"/>
      <c r="X18" s="139">
        <v>322.1</v>
      </c>
      <c r="Y18" s="80" t="s">
        <v>584</v>
      </c>
      <c r="Z18" s="146" t="s">
        <v>569</v>
      </c>
      <c r="AA18" s="54"/>
    </row>
    <row r="19">
      <c r="A19" s="25"/>
      <c r="B19" s="25"/>
      <c r="C19" s="25"/>
      <c r="D19" s="25"/>
      <c r="E19" s="25"/>
      <c r="F19" s="25"/>
      <c r="G19" s="152">
        <v>187.0</v>
      </c>
      <c r="H19" s="155" t="s">
        <v>589</v>
      </c>
      <c r="I19" s="145" t="s">
        <v>67</v>
      </c>
      <c r="J19" s="152" t="s">
        <v>579</v>
      </c>
      <c r="K19" s="152" t="s">
        <v>586</v>
      </c>
      <c r="L19" s="146" t="s">
        <v>580</v>
      </c>
      <c r="M19" s="146" t="s">
        <v>581</v>
      </c>
      <c r="N19" s="144">
        <v>318.0</v>
      </c>
      <c r="O19" s="152" t="s">
        <v>582</v>
      </c>
      <c r="P19" s="153">
        <v>0.52</v>
      </c>
      <c r="Q19" s="154">
        <v>0.48</v>
      </c>
      <c r="R19" s="152" t="s">
        <v>583</v>
      </c>
      <c r="S19" s="149">
        <v>187.0</v>
      </c>
      <c r="T19" s="155">
        <v>318.0</v>
      </c>
      <c r="U19" s="149">
        <v>318.0</v>
      </c>
      <c r="V19" s="155">
        <v>318.0</v>
      </c>
      <c r="W19" s="155"/>
      <c r="X19" s="139">
        <v>310.7</v>
      </c>
      <c r="Y19" s="80" t="s">
        <v>584</v>
      </c>
      <c r="Z19" s="146" t="s">
        <v>569</v>
      </c>
      <c r="AA19" s="54"/>
    </row>
    <row r="20">
      <c r="A20" s="25"/>
      <c r="B20" s="25"/>
      <c r="C20" s="25"/>
      <c r="D20" s="25"/>
      <c r="E20" s="25"/>
      <c r="F20" s="25"/>
      <c r="G20" s="152">
        <v>248.0</v>
      </c>
      <c r="H20" s="155" t="s">
        <v>590</v>
      </c>
      <c r="I20" s="145" t="s">
        <v>61</v>
      </c>
      <c r="J20" s="152" t="s">
        <v>579</v>
      </c>
      <c r="K20" s="152" t="s">
        <v>586</v>
      </c>
      <c r="L20" s="146" t="s">
        <v>580</v>
      </c>
      <c r="M20" s="146" t="s">
        <v>581</v>
      </c>
      <c r="N20" s="144">
        <v>299.0</v>
      </c>
      <c r="O20" s="152" t="s">
        <v>582</v>
      </c>
      <c r="P20" s="153">
        <v>0.52</v>
      </c>
      <c r="Q20" s="154">
        <v>0.48</v>
      </c>
      <c r="R20" s="152" t="s">
        <v>583</v>
      </c>
      <c r="S20" s="149">
        <v>248.0</v>
      </c>
      <c r="T20" s="155">
        <v>299.0</v>
      </c>
      <c r="U20" s="149">
        <v>299.0</v>
      </c>
      <c r="V20" s="155">
        <v>299.0</v>
      </c>
      <c r="W20" s="155"/>
      <c r="X20" s="139">
        <v>467.4</v>
      </c>
      <c r="Y20" s="80" t="s">
        <v>584</v>
      </c>
      <c r="Z20" s="146" t="s">
        <v>569</v>
      </c>
      <c r="AA20" s="54"/>
    </row>
    <row r="21" ht="15.75" customHeight="1">
      <c r="A21" s="43"/>
      <c r="B21" s="43"/>
      <c r="C21" s="43"/>
      <c r="D21" s="43"/>
      <c r="E21" s="43"/>
      <c r="F21" s="43"/>
      <c r="G21" s="152">
        <v>411.0</v>
      </c>
      <c r="H21" s="155" t="s">
        <v>591</v>
      </c>
      <c r="I21" s="145" t="s">
        <v>69</v>
      </c>
      <c r="J21" s="152" t="s">
        <v>579</v>
      </c>
      <c r="K21" s="152" t="s">
        <v>586</v>
      </c>
      <c r="L21" s="146" t="s">
        <v>580</v>
      </c>
      <c r="M21" s="146" t="s">
        <v>581</v>
      </c>
      <c r="N21" s="144">
        <v>516.0</v>
      </c>
      <c r="O21" s="152" t="s">
        <v>582</v>
      </c>
      <c r="P21" s="153">
        <v>0.52</v>
      </c>
      <c r="Q21" s="154">
        <v>0.48</v>
      </c>
      <c r="R21" s="152" t="s">
        <v>583</v>
      </c>
      <c r="S21" s="149">
        <v>411.0</v>
      </c>
      <c r="T21" s="155">
        <v>516.0</v>
      </c>
      <c r="U21" s="149">
        <v>516.0</v>
      </c>
      <c r="V21" s="155">
        <v>516.0</v>
      </c>
      <c r="W21" s="155"/>
      <c r="X21" s="139">
        <v>489.0</v>
      </c>
      <c r="Y21" s="80" t="s">
        <v>584</v>
      </c>
      <c r="Z21" s="146" t="s">
        <v>569</v>
      </c>
      <c r="AA21" s="54"/>
    </row>
    <row r="22" ht="15.75"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ht="15.75" customHeigh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ht="15.75" customHeigh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ht="15.75" customHeigh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ht="15.75" customHeigh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ht="15.7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ht="15.7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ht="15.75"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ht="15.75" customHeigh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ht="15.7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ht="15.75" customHeigh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ht="15.75"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ht="15.7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ht="15.75" customHeigh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ht="15.75" customHeigh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ht="15.7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ht="15.7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ht="15.7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row>
    <row r="40" ht="15.7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row>
    <row r="41" ht="15.7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row r="42" ht="15.7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row>
    <row r="43" ht="15.7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row>
    <row r="44" ht="15.7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ht="15.75" customHeight="1">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row>
    <row r="46" ht="15.75"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row>
    <row r="47" ht="15.75" customHeigh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row>
    <row r="48" ht="15.7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row>
    <row r="49" ht="15.75"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row>
    <row r="50" ht="15.7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row>
    <row r="51" ht="15.7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ht="15.7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row>
    <row r="53" ht="15.75" customHeigh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row>
    <row r="54" ht="15.7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row>
    <row r="55" ht="15.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ht="15.7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row>
    <row r="57"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row>
    <row r="58" ht="15.75" customHeigh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ht="15.75" customHeigh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ht="15.75" customHeigh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row>
    <row r="61" ht="15.7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row>
    <row r="62" ht="15.7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row>
    <row r="64"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row>
    <row r="65" ht="15.7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row>
    <row r="66" ht="15.7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row>
    <row r="67" ht="15.7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row>
    <row r="68" ht="15.7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row>
    <row r="69" ht="15.7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row>
    <row r="70" ht="15.75" customHeigh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row>
    <row r="7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row>
    <row r="72" ht="15.7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row>
    <row r="73" ht="15.75"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row>
    <row r="74"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row>
    <row r="75" ht="15.75" customHeigh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row>
    <row r="76" ht="15.7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row>
    <row r="77"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row>
    <row r="78"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row>
    <row r="79"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row>
    <row r="80"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row>
    <row r="81"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row>
    <row r="82"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row>
    <row r="83"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row>
    <row r="84"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row>
    <row r="85"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row>
    <row r="8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row>
    <row r="88"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row>
    <row r="89"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row>
    <row r="90"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row>
    <row r="91"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row>
    <row r="92"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row>
    <row r="93"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row>
    <row r="94"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row>
    <row r="95"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row>
    <row r="9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row>
    <row r="97"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row>
    <row r="98"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row>
    <row r="99"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row>
    <row r="100"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row>
    <row r="101"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row>
    <row r="102"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row>
    <row r="103"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row>
    <row r="104"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row>
    <row r="105"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row>
    <row r="10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row>
    <row r="107"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row>
    <row r="108"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row>
    <row r="109"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row>
    <row r="110"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row>
    <row r="111"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row>
    <row r="112"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row>
    <row r="113"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row>
    <row r="114"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row>
    <row r="115"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row>
    <row r="11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row>
    <row r="117"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row>
    <row r="118"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row>
    <row r="119"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row>
    <row r="120"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row>
    <row r="121"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row>
    <row r="122"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row>
    <row r="123"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row>
    <row r="124"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row>
    <row r="125"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row>
    <row r="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row>
    <row r="127"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row>
    <row r="128"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row>
    <row r="129"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row>
    <row r="130"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row>
    <row r="131"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row>
    <row r="132"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row>
    <row r="133"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row>
    <row r="134"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row>
    <row r="135"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row>
    <row r="13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row>
    <row r="137"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row>
    <row r="138"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row>
    <row r="139"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row>
    <row r="140"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row>
    <row r="141"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row>
    <row r="142"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row>
    <row r="143"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row>
    <row r="144"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row>
    <row r="145"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row>
    <row r="14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row>
    <row r="147"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row>
    <row r="148"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row>
    <row r="149"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row>
    <row r="150"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row>
    <row r="151"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row>
    <row r="152"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row>
    <row r="153"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row>
    <row r="154"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row>
    <row r="155"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row>
    <row r="15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row>
    <row r="157"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row>
    <row r="158"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row>
    <row r="159"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row>
    <row r="160"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row>
    <row r="161"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row>
    <row r="162"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row>
    <row r="163"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row>
    <row r="165"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row>
    <row r="16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row>
    <row r="167"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row>
    <row r="168"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row>
    <row r="169"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row>
    <row r="170"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row>
    <row r="171"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row>
    <row r="172"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row>
    <row r="173"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row>
    <row r="174"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row>
    <row r="175"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row>
    <row r="17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row>
    <row r="177"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row>
    <row r="179"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row>
    <row r="180"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row>
    <row r="181"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row>
    <row r="182"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row>
    <row r="183"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row>
    <row r="184"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row>
    <row r="185"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row>
    <row r="18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row>
    <row r="187"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row>
    <row r="188"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row>
    <row r="189"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row>
    <row r="190"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row>
    <row r="191"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row>
    <row r="194"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row>
    <row r="195"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row>
    <row r="19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row>
    <row r="197"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row>
    <row r="198"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row>
    <row r="199"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row>
    <row r="200"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row>
    <row r="201"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row>
    <row r="202"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row>
    <row r="203"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row>
    <row r="204"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row>
    <row r="205"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row>
    <row r="20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row>
    <row r="207"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row>
    <row r="208"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row>
    <row r="209"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row>
    <row r="210"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row>
    <row r="211"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row>
    <row r="212"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row>
    <row r="213"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row>
    <row r="214"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row>
    <row r="215"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row>
    <row r="217"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row>
    <row r="218"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row>
    <row r="219"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row>
    <row r="220"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row>
    <row r="221" ht="15.7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9">
    <mergeCell ref="S8:S12"/>
    <mergeCell ref="T8:W10"/>
    <mergeCell ref="U11:W11"/>
    <mergeCell ref="O9:O12"/>
    <mergeCell ref="P9:Q9"/>
    <mergeCell ref="P10:P12"/>
    <mergeCell ref="Q10:Q12"/>
    <mergeCell ref="X10:X12"/>
    <mergeCell ref="Y10:Y12"/>
    <mergeCell ref="B8:B12"/>
    <mergeCell ref="B13:B21"/>
    <mergeCell ref="C13:C21"/>
    <mergeCell ref="A15:A21"/>
    <mergeCell ref="D13:D14"/>
    <mergeCell ref="E13:E14"/>
    <mergeCell ref="D15:D21"/>
    <mergeCell ref="E15:E21"/>
    <mergeCell ref="F15:F21"/>
    <mergeCell ref="A1:Z1"/>
    <mergeCell ref="A6:Z6"/>
    <mergeCell ref="A7:J7"/>
    <mergeCell ref="K7:Z7"/>
    <mergeCell ref="A8:A12"/>
    <mergeCell ref="C8:C12"/>
    <mergeCell ref="A13:A14"/>
    <mergeCell ref="D8:D12"/>
    <mergeCell ref="E8:E12"/>
    <mergeCell ref="F8:F12"/>
    <mergeCell ref="G8:G12"/>
    <mergeCell ref="H8:H12"/>
    <mergeCell ref="I8:I12"/>
    <mergeCell ref="J8:J12"/>
    <mergeCell ref="K8:K12"/>
    <mergeCell ref="L8:L12"/>
    <mergeCell ref="M8:N8"/>
    <mergeCell ref="O8:Q8"/>
    <mergeCell ref="R8:R12"/>
    <mergeCell ref="X8:Y9"/>
    <mergeCell ref="Z8:Z12"/>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3.86"/>
    <col customWidth="1" min="4" max="4" width="18.71"/>
    <col customWidth="1" min="5" max="5" width="19.86"/>
    <col customWidth="1" min="6" max="6" width="16.0"/>
    <col customWidth="1" min="7" max="7" width="14.14"/>
    <col customWidth="1" min="8" max="8" width="16.86"/>
    <col customWidth="1" min="9" max="9" width="24.71"/>
    <col customWidth="1" min="10" max="10" width="16.0"/>
    <col customWidth="1" min="11" max="11" width="21.14"/>
    <col customWidth="1" min="12" max="12" width="17.71"/>
    <col customWidth="1" min="13" max="13" width="15.71"/>
    <col customWidth="1" min="14" max="14" width="11.0"/>
    <col customWidth="1" min="15" max="15" width="12.57"/>
    <col customWidth="1" min="16" max="16" width="12.43"/>
    <col customWidth="1" min="17" max="17" width="10.57"/>
    <col customWidth="1" min="18" max="18" width="14.29"/>
    <col customWidth="1" min="19" max="20" width="17.14"/>
    <col customWidth="1" min="21" max="21" width="13.71"/>
    <col customWidth="1" min="22" max="22" width="12.57"/>
    <col customWidth="1" min="23" max="23" width="11.86"/>
    <col customWidth="1" min="24" max="24" width="13.71"/>
    <col customWidth="1" min="25" max="25" width="17.29"/>
    <col customWidth="1" min="26" max="26" width="20.29"/>
    <col customWidth="1" hidden="1" min="27" max="27" width="18.71"/>
  </cols>
  <sheetData>
    <row r="1" ht="60.0" customHeight="1">
      <c r="A1" s="1" t="s">
        <v>0</v>
      </c>
      <c r="B1" s="2"/>
      <c r="C1" s="2"/>
      <c r="D1" s="2"/>
      <c r="E1" s="2"/>
      <c r="F1" s="2"/>
      <c r="G1" s="2"/>
      <c r="H1" s="2"/>
      <c r="I1" s="2"/>
      <c r="J1" s="2"/>
      <c r="K1" s="2"/>
      <c r="L1" s="2"/>
      <c r="M1" s="2"/>
      <c r="N1" s="2"/>
      <c r="O1" s="2"/>
      <c r="P1" s="2"/>
      <c r="Q1" s="2"/>
      <c r="R1" s="2"/>
      <c r="S1" s="2"/>
      <c r="T1" s="2"/>
      <c r="U1" s="2"/>
      <c r="V1" s="2"/>
      <c r="W1" s="2"/>
      <c r="X1" s="2"/>
      <c r="Y1" s="2"/>
      <c r="Z1" s="3"/>
      <c r="AA1" s="52"/>
    </row>
    <row r="2">
      <c r="A2" s="123" t="s">
        <v>477</v>
      </c>
      <c r="B2" s="123"/>
      <c r="C2" s="123"/>
      <c r="D2" s="123"/>
      <c r="E2" s="123"/>
      <c r="F2" s="123"/>
      <c r="G2" s="123"/>
      <c r="H2" s="132" t="s">
        <v>592</v>
      </c>
      <c r="I2" s="123"/>
      <c r="J2" s="123"/>
      <c r="K2" s="123"/>
      <c r="L2" s="123"/>
      <c r="M2" s="123"/>
      <c r="N2" s="123"/>
      <c r="O2" s="123"/>
      <c r="P2" s="123"/>
      <c r="Q2" s="123"/>
      <c r="R2" s="123"/>
      <c r="S2" s="123"/>
      <c r="T2" s="123"/>
      <c r="U2" s="123"/>
      <c r="V2" s="123"/>
      <c r="W2" s="123"/>
      <c r="X2" s="123"/>
      <c r="Y2" s="123"/>
      <c r="Z2" s="123"/>
      <c r="AA2" s="123"/>
    </row>
    <row r="3">
      <c r="A3" s="123" t="s">
        <v>3</v>
      </c>
      <c r="B3" s="123"/>
      <c r="C3" s="123"/>
      <c r="D3" s="123"/>
      <c r="E3" s="123"/>
      <c r="F3" s="123"/>
      <c r="G3" s="123"/>
      <c r="H3" s="132" t="s">
        <v>593</v>
      </c>
      <c r="I3" s="123"/>
      <c r="J3" s="123"/>
      <c r="K3" s="123"/>
      <c r="L3" s="123"/>
      <c r="M3" s="123"/>
      <c r="N3" s="123"/>
      <c r="O3" s="123"/>
      <c r="P3" s="123"/>
      <c r="Q3" s="123"/>
      <c r="R3" s="123"/>
      <c r="S3" s="123"/>
      <c r="T3" s="123"/>
      <c r="U3" s="123"/>
      <c r="V3" s="123"/>
      <c r="W3" s="123"/>
      <c r="X3" s="123"/>
      <c r="Y3" s="123"/>
      <c r="Z3" s="123"/>
      <c r="AA3" s="123"/>
    </row>
    <row r="4">
      <c r="A4" s="123" t="s">
        <v>360</v>
      </c>
      <c r="B4" s="123"/>
      <c r="C4" s="123"/>
      <c r="D4" s="123"/>
      <c r="E4" s="123"/>
      <c r="F4" s="123"/>
      <c r="G4" s="123"/>
      <c r="H4" s="132" t="s">
        <v>501</v>
      </c>
      <c r="I4" s="123"/>
      <c r="J4" s="123"/>
      <c r="K4" s="123"/>
      <c r="L4" s="123"/>
      <c r="M4" s="123"/>
      <c r="N4" s="123"/>
      <c r="O4" s="123"/>
      <c r="P4" s="123"/>
      <c r="Q4" s="123"/>
      <c r="R4" s="123"/>
      <c r="S4" s="123"/>
      <c r="T4" s="123"/>
      <c r="U4" s="123"/>
      <c r="V4" s="123"/>
      <c r="W4" s="123"/>
      <c r="X4" s="123"/>
      <c r="Y4" s="123"/>
      <c r="Z4" s="123"/>
      <c r="AA4" s="123"/>
    </row>
    <row r="5">
      <c r="A5" s="123" t="s">
        <v>560</v>
      </c>
      <c r="B5" s="123"/>
      <c r="C5" s="123"/>
      <c r="D5" s="123"/>
      <c r="E5" s="123"/>
      <c r="F5" s="123"/>
      <c r="G5" s="123"/>
      <c r="H5" s="124" t="s">
        <v>4</v>
      </c>
      <c r="I5" s="123"/>
      <c r="J5" s="123"/>
      <c r="K5" s="123"/>
      <c r="L5" s="123"/>
      <c r="M5" s="123"/>
      <c r="N5" s="123"/>
      <c r="O5" s="123"/>
      <c r="P5" s="123"/>
      <c r="Q5" s="123"/>
      <c r="R5" s="123"/>
      <c r="S5" s="123"/>
      <c r="T5" s="123"/>
      <c r="U5" s="123"/>
      <c r="V5" s="123"/>
      <c r="W5" s="123"/>
      <c r="X5" s="123"/>
      <c r="Y5" s="123"/>
      <c r="Z5" s="123"/>
      <c r="AA5" s="123"/>
    </row>
    <row r="6">
      <c r="A6" s="8" t="s">
        <v>594</v>
      </c>
      <c r="B6" s="2"/>
      <c r="C6" s="2"/>
      <c r="D6" s="2"/>
      <c r="E6" s="2"/>
      <c r="F6" s="2"/>
      <c r="G6" s="2"/>
      <c r="H6" s="2"/>
      <c r="I6" s="2"/>
      <c r="J6" s="2"/>
      <c r="K6" s="2"/>
      <c r="L6" s="2"/>
      <c r="M6" s="2"/>
      <c r="N6" s="2"/>
      <c r="O6" s="2"/>
      <c r="P6" s="2"/>
      <c r="Q6" s="2"/>
      <c r="R6" s="2"/>
      <c r="S6" s="2"/>
      <c r="T6" s="2"/>
      <c r="U6" s="2"/>
      <c r="V6" s="2"/>
      <c r="W6" s="2"/>
      <c r="X6" s="2"/>
      <c r="Y6" s="2"/>
      <c r="Z6" s="3"/>
      <c r="AA6" s="5"/>
    </row>
    <row r="7" ht="18.7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142"/>
    </row>
    <row r="8" ht="38.25"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c r="AA8" s="54"/>
    </row>
    <row r="9">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c r="AA9" s="54"/>
    </row>
    <row r="10" ht="15.0"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c r="AA10" s="54"/>
    </row>
    <row r="11" ht="40.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c r="AA11" s="54"/>
    </row>
    <row r="12">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c r="AA12" s="54"/>
    </row>
    <row r="13">
      <c r="A13" s="155" t="s">
        <v>197</v>
      </c>
      <c r="B13" s="156" t="s">
        <v>184</v>
      </c>
      <c r="C13" s="156" t="s">
        <v>185</v>
      </c>
      <c r="D13" s="155" t="s">
        <v>595</v>
      </c>
      <c r="E13" s="155" t="s">
        <v>199</v>
      </c>
      <c r="F13" s="155" t="s">
        <v>596</v>
      </c>
      <c r="G13" s="49">
        <v>83615.0</v>
      </c>
      <c r="H13" s="49" t="s">
        <v>398</v>
      </c>
      <c r="I13" s="145" t="s">
        <v>45</v>
      </c>
      <c r="J13" s="145" t="s">
        <v>597</v>
      </c>
      <c r="K13" s="155" t="s">
        <v>598</v>
      </c>
      <c r="L13" s="155" t="s">
        <v>596</v>
      </c>
      <c r="M13" s="146" t="s">
        <v>599</v>
      </c>
      <c r="N13" s="147">
        <v>23900.0</v>
      </c>
      <c r="O13" s="157" t="s">
        <v>600</v>
      </c>
      <c r="P13" s="147" t="s">
        <v>375</v>
      </c>
      <c r="Q13" s="147" t="s">
        <v>375</v>
      </c>
      <c r="R13" s="155" t="s">
        <v>596</v>
      </c>
      <c r="S13" s="149">
        <v>22900.0</v>
      </c>
      <c r="T13" s="149">
        <v>23900.0</v>
      </c>
      <c r="U13" s="149">
        <v>24400.0</v>
      </c>
      <c r="V13" s="149">
        <v>24900.0</v>
      </c>
      <c r="W13" s="149" t="s">
        <v>375</v>
      </c>
      <c r="X13" s="149">
        <v>8.670260063699999E8</v>
      </c>
      <c r="Y13" s="146" t="s">
        <v>601</v>
      </c>
      <c r="Z13" s="146" t="s">
        <v>602</v>
      </c>
      <c r="AA13" s="54"/>
    </row>
    <row r="14">
      <c r="A14" s="156" t="s">
        <v>366</v>
      </c>
      <c r="B14" s="25"/>
      <c r="C14" s="25"/>
      <c r="D14" s="156" t="s">
        <v>603</v>
      </c>
      <c r="E14" s="158" t="s">
        <v>329</v>
      </c>
      <c r="F14" s="156" t="s">
        <v>604</v>
      </c>
      <c r="G14" s="49" t="s">
        <v>331</v>
      </c>
      <c r="H14" s="49" t="s">
        <v>332</v>
      </c>
      <c r="I14" s="145" t="s">
        <v>45</v>
      </c>
      <c r="J14" s="145" t="s">
        <v>605</v>
      </c>
      <c r="K14" s="156" t="s">
        <v>606</v>
      </c>
      <c r="L14" s="156" t="s">
        <v>604</v>
      </c>
      <c r="M14" s="146" t="s">
        <v>599</v>
      </c>
      <c r="N14" s="144">
        <v>17900.0</v>
      </c>
      <c r="O14" s="145" t="s">
        <v>607</v>
      </c>
      <c r="P14" s="144" t="s">
        <v>375</v>
      </c>
      <c r="Q14" s="144" t="s">
        <v>375</v>
      </c>
      <c r="R14" s="156" t="s">
        <v>604</v>
      </c>
      <c r="S14" s="144">
        <v>16900.0</v>
      </c>
      <c r="T14" s="149">
        <v>17900.0</v>
      </c>
      <c r="U14" s="149">
        <v>18400.0</v>
      </c>
      <c r="V14" s="149">
        <v>18900.0</v>
      </c>
      <c r="W14" s="149" t="s">
        <v>375</v>
      </c>
      <c r="X14" s="156" t="s">
        <v>608</v>
      </c>
      <c r="Y14" s="156" t="s">
        <v>609</v>
      </c>
      <c r="Z14" s="146" t="s">
        <v>602</v>
      </c>
      <c r="AA14" s="54"/>
    </row>
    <row r="15">
      <c r="A15" s="25"/>
      <c r="B15" s="25"/>
      <c r="C15" s="25"/>
      <c r="D15" s="25"/>
      <c r="E15" s="25"/>
      <c r="F15" s="25"/>
      <c r="G15" s="144" t="s">
        <v>138</v>
      </c>
      <c r="H15" s="144" t="s">
        <v>610</v>
      </c>
      <c r="I15" s="145" t="s">
        <v>55</v>
      </c>
      <c r="J15" s="145" t="s">
        <v>605</v>
      </c>
      <c r="K15" s="25"/>
      <c r="L15" s="25"/>
      <c r="M15" s="146" t="s">
        <v>599</v>
      </c>
      <c r="N15" s="144">
        <v>8413.0</v>
      </c>
      <c r="O15" s="145" t="s">
        <v>607</v>
      </c>
      <c r="P15" s="144" t="s">
        <v>375</v>
      </c>
      <c r="Q15" s="144" t="s">
        <v>375</v>
      </c>
      <c r="R15" s="25"/>
      <c r="S15" s="144" t="s">
        <v>138</v>
      </c>
      <c r="T15" s="155">
        <v>8413.0</v>
      </c>
      <c r="U15" s="149">
        <v>8648.0</v>
      </c>
      <c r="V15" s="155">
        <v>8883.0</v>
      </c>
      <c r="W15" s="149" t="s">
        <v>375</v>
      </c>
      <c r="X15" s="25"/>
      <c r="Y15" s="25"/>
      <c r="Z15" s="146" t="s">
        <v>602</v>
      </c>
      <c r="AA15" s="54"/>
    </row>
    <row r="16">
      <c r="A16" s="25"/>
      <c r="B16" s="25"/>
      <c r="C16" s="25"/>
      <c r="D16" s="25"/>
      <c r="E16" s="25"/>
      <c r="F16" s="25"/>
      <c r="G16" s="155" t="s">
        <v>138</v>
      </c>
      <c r="H16" s="144" t="s">
        <v>611</v>
      </c>
      <c r="I16" s="145" t="s">
        <v>58</v>
      </c>
      <c r="J16" s="145" t="s">
        <v>605</v>
      </c>
      <c r="K16" s="25"/>
      <c r="L16" s="25"/>
      <c r="M16" s="146" t="s">
        <v>599</v>
      </c>
      <c r="N16" s="144">
        <v>1074.0</v>
      </c>
      <c r="O16" s="145" t="s">
        <v>607</v>
      </c>
      <c r="P16" s="144" t="s">
        <v>375</v>
      </c>
      <c r="Q16" s="144" t="s">
        <v>375</v>
      </c>
      <c r="R16" s="25"/>
      <c r="S16" s="155" t="s">
        <v>138</v>
      </c>
      <c r="T16" s="155">
        <v>1074.0</v>
      </c>
      <c r="U16" s="149">
        <v>1104.0</v>
      </c>
      <c r="V16" s="155">
        <v>1134.0</v>
      </c>
      <c r="W16" s="149" t="s">
        <v>375</v>
      </c>
      <c r="X16" s="25"/>
      <c r="Y16" s="25"/>
      <c r="Z16" s="146" t="s">
        <v>602</v>
      </c>
      <c r="AA16" s="54"/>
    </row>
    <row r="17">
      <c r="A17" s="25"/>
      <c r="B17" s="25"/>
      <c r="C17" s="25"/>
      <c r="D17" s="25"/>
      <c r="E17" s="25"/>
      <c r="F17" s="25"/>
      <c r="G17" s="152" t="s">
        <v>138</v>
      </c>
      <c r="H17" s="144" t="s">
        <v>612</v>
      </c>
      <c r="I17" s="145" t="s">
        <v>61</v>
      </c>
      <c r="J17" s="145" t="s">
        <v>605</v>
      </c>
      <c r="K17" s="25"/>
      <c r="L17" s="25"/>
      <c r="M17" s="146" t="s">
        <v>599</v>
      </c>
      <c r="N17" s="144">
        <v>1611.0</v>
      </c>
      <c r="O17" s="145" t="s">
        <v>607</v>
      </c>
      <c r="P17" s="144" t="s">
        <v>375</v>
      </c>
      <c r="Q17" s="144" t="s">
        <v>375</v>
      </c>
      <c r="R17" s="25"/>
      <c r="S17" s="155" t="s">
        <v>138</v>
      </c>
      <c r="T17" s="155">
        <v>1611.0</v>
      </c>
      <c r="U17" s="149">
        <v>1656.0</v>
      </c>
      <c r="V17" s="155">
        <v>1701.0</v>
      </c>
      <c r="W17" s="149" t="s">
        <v>375</v>
      </c>
      <c r="X17" s="25"/>
      <c r="Y17" s="25"/>
      <c r="Z17" s="146" t="s">
        <v>602</v>
      </c>
      <c r="AA17" s="54"/>
    </row>
    <row r="18">
      <c r="A18" s="25"/>
      <c r="B18" s="25"/>
      <c r="C18" s="25"/>
      <c r="D18" s="25"/>
      <c r="E18" s="25"/>
      <c r="F18" s="25"/>
      <c r="G18" s="152" t="s">
        <v>138</v>
      </c>
      <c r="H18" s="144" t="s">
        <v>613</v>
      </c>
      <c r="I18" s="145" t="s">
        <v>64</v>
      </c>
      <c r="J18" s="145" t="s">
        <v>605</v>
      </c>
      <c r="K18" s="25"/>
      <c r="L18" s="25"/>
      <c r="M18" s="146" t="s">
        <v>599</v>
      </c>
      <c r="N18" s="144">
        <v>3043.0</v>
      </c>
      <c r="O18" s="145" t="s">
        <v>607</v>
      </c>
      <c r="P18" s="144" t="s">
        <v>375</v>
      </c>
      <c r="Q18" s="144" t="s">
        <v>375</v>
      </c>
      <c r="R18" s="25"/>
      <c r="S18" s="155" t="s">
        <v>138</v>
      </c>
      <c r="T18" s="155">
        <v>3043.0</v>
      </c>
      <c r="U18" s="149">
        <v>3128.0</v>
      </c>
      <c r="V18" s="155">
        <v>3213.0</v>
      </c>
      <c r="W18" s="149" t="s">
        <v>375</v>
      </c>
      <c r="X18" s="25"/>
      <c r="Y18" s="25"/>
      <c r="Z18" s="146" t="s">
        <v>602</v>
      </c>
      <c r="AA18" s="54"/>
    </row>
    <row r="19">
      <c r="A19" s="25"/>
      <c r="B19" s="25"/>
      <c r="C19" s="25"/>
      <c r="D19" s="25"/>
      <c r="E19" s="25"/>
      <c r="F19" s="25"/>
      <c r="G19" s="152" t="s">
        <v>138</v>
      </c>
      <c r="H19" s="144" t="s">
        <v>614</v>
      </c>
      <c r="I19" s="145" t="s">
        <v>615</v>
      </c>
      <c r="J19" s="145" t="s">
        <v>605</v>
      </c>
      <c r="K19" s="25"/>
      <c r="L19" s="25"/>
      <c r="M19" s="146" t="s">
        <v>599</v>
      </c>
      <c r="N19" s="144">
        <v>1969.0</v>
      </c>
      <c r="O19" s="145" t="s">
        <v>607</v>
      </c>
      <c r="P19" s="144" t="s">
        <v>375</v>
      </c>
      <c r="Q19" s="144" t="s">
        <v>375</v>
      </c>
      <c r="R19" s="25"/>
      <c r="S19" s="155" t="s">
        <v>138</v>
      </c>
      <c r="T19" s="155">
        <v>1969.0</v>
      </c>
      <c r="U19" s="149">
        <v>2014.0</v>
      </c>
      <c r="V19" s="155">
        <v>2079.0</v>
      </c>
      <c r="W19" s="149" t="s">
        <v>375</v>
      </c>
      <c r="X19" s="25"/>
      <c r="Y19" s="25"/>
      <c r="Z19" s="146" t="s">
        <v>602</v>
      </c>
      <c r="AA19" s="54"/>
    </row>
    <row r="20">
      <c r="A20" s="25"/>
      <c r="B20" s="25"/>
      <c r="C20" s="25"/>
      <c r="D20" s="25"/>
      <c r="E20" s="43"/>
      <c r="F20" s="43"/>
      <c r="G20" s="152" t="s">
        <v>138</v>
      </c>
      <c r="H20" s="144" t="s">
        <v>616</v>
      </c>
      <c r="I20" s="145" t="s">
        <v>617</v>
      </c>
      <c r="J20" s="145" t="s">
        <v>605</v>
      </c>
      <c r="K20" s="43"/>
      <c r="L20" s="43"/>
      <c r="M20" s="146" t="s">
        <v>599</v>
      </c>
      <c r="N20" s="144">
        <v>1790.0</v>
      </c>
      <c r="O20" s="145" t="s">
        <v>607</v>
      </c>
      <c r="P20" s="144" t="s">
        <v>375</v>
      </c>
      <c r="Q20" s="144" t="s">
        <v>375</v>
      </c>
      <c r="R20" s="43"/>
      <c r="S20" s="155" t="s">
        <v>138</v>
      </c>
      <c r="T20" s="155">
        <v>1790.0</v>
      </c>
      <c r="U20" s="149">
        <v>1840.0</v>
      </c>
      <c r="V20" s="155">
        <v>1890.0</v>
      </c>
      <c r="W20" s="149" t="s">
        <v>375</v>
      </c>
      <c r="X20" s="43"/>
      <c r="Y20" s="43"/>
      <c r="Z20" s="146" t="s">
        <v>602</v>
      </c>
      <c r="AA20" s="54"/>
    </row>
    <row r="21" ht="15.75" customHeight="1">
      <c r="A21" s="43"/>
      <c r="B21" s="43"/>
      <c r="C21" s="43"/>
      <c r="D21" s="43"/>
      <c r="E21" s="155" t="s">
        <v>618</v>
      </c>
      <c r="F21" s="155" t="s">
        <v>619</v>
      </c>
      <c r="G21" s="152" t="s">
        <v>146</v>
      </c>
      <c r="H21" s="155" t="s">
        <v>620</v>
      </c>
      <c r="I21" s="145" t="s">
        <v>45</v>
      </c>
      <c r="J21" s="145" t="s">
        <v>605</v>
      </c>
      <c r="K21" s="155" t="s">
        <v>621</v>
      </c>
      <c r="L21" s="155" t="s">
        <v>622</v>
      </c>
      <c r="M21" s="146" t="s">
        <v>623</v>
      </c>
      <c r="N21" s="154">
        <v>0.5</v>
      </c>
      <c r="O21" s="152" t="s">
        <v>624</v>
      </c>
      <c r="P21" s="144" t="s">
        <v>375</v>
      </c>
      <c r="Q21" s="144" t="s">
        <v>375</v>
      </c>
      <c r="R21" s="155" t="s">
        <v>619</v>
      </c>
      <c r="S21" s="155" t="s">
        <v>146</v>
      </c>
      <c r="T21" s="153">
        <v>0.5</v>
      </c>
      <c r="U21" s="159">
        <v>0.75</v>
      </c>
      <c r="V21" s="153">
        <v>1.0</v>
      </c>
      <c r="W21" s="149" t="s">
        <v>375</v>
      </c>
      <c r="X21" s="155" t="s">
        <v>621</v>
      </c>
      <c r="Y21" s="146" t="s">
        <v>625</v>
      </c>
      <c r="Z21" s="146" t="s">
        <v>626</v>
      </c>
      <c r="AA21" s="54"/>
    </row>
    <row r="22" ht="15.75"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ht="15.75" customHeigh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ht="15.75" customHeigh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ht="15.75" customHeigh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ht="15.75" customHeigh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ht="15.7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ht="15.7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ht="15.75"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ht="15.75" customHeigh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ht="15.7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ht="15.75" customHeigh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ht="15.75"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ht="15.7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ht="15.75" customHeigh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ht="15.75" customHeigh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ht="15.7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ht="15.7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ht="15.7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row>
    <row r="40" ht="15.7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row>
    <row r="41" ht="15.7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row r="42" ht="15.7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row>
    <row r="43" ht="15.75" customHeigh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row>
    <row r="44" ht="15.7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ht="15.75" customHeight="1">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row>
    <row r="46" ht="15.75"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row>
    <row r="47" ht="15.75" customHeigh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row>
    <row r="48" ht="15.7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row>
    <row r="49" ht="15.75"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row>
    <row r="50" ht="15.7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row>
    <row r="51" ht="15.7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ht="15.7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row>
    <row r="53" ht="15.75" customHeigh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row>
    <row r="54" ht="15.7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row>
    <row r="55" ht="15.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ht="15.7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row>
    <row r="57"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row>
    <row r="58" ht="15.75" customHeigh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ht="15.75" customHeigh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ht="15.75" customHeigh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row>
    <row r="61" ht="15.7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row>
    <row r="62" ht="15.7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row>
    <row r="64"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row>
    <row r="65" ht="15.7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row>
    <row r="66" ht="15.7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row>
    <row r="67" ht="15.7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row>
    <row r="68" ht="15.7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row>
    <row r="69" ht="15.7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row>
    <row r="70" ht="15.75" customHeigh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row>
    <row r="7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row>
    <row r="72" ht="15.7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row>
    <row r="73" ht="15.75"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row>
    <row r="74"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row>
    <row r="75" ht="15.75" customHeigh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row>
    <row r="76" ht="15.7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row>
    <row r="77"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row>
    <row r="78"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row>
    <row r="79"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row>
    <row r="80"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row>
    <row r="81"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row>
    <row r="82"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row>
    <row r="83"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row>
    <row r="84"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row>
    <row r="85"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row>
    <row r="8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row>
    <row r="88"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row>
    <row r="89"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row>
    <row r="90"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row>
    <row r="91"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row>
    <row r="92"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row>
    <row r="93"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row>
    <row r="94"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row>
    <row r="95"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row>
    <row r="9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row>
    <row r="97"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row>
    <row r="98"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row>
    <row r="99"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row>
    <row r="100"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row>
    <row r="101"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row>
    <row r="102"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row>
    <row r="103"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row>
    <row r="104"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row>
    <row r="105"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row>
    <row r="10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row>
    <row r="107"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row>
    <row r="108"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row>
    <row r="109"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row>
    <row r="110"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row>
    <row r="111"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row>
    <row r="112"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row>
    <row r="113"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row>
    <row r="114"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row>
    <row r="115"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row>
    <row r="11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row>
    <row r="117"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row>
    <row r="118"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row>
    <row r="119"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row>
    <row r="120"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row>
    <row r="121"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row>
    <row r="122"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row>
    <row r="123"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row>
    <row r="124"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row>
    <row r="125"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row>
    <row r="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row>
    <row r="127"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row>
    <row r="128"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row>
    <row r="129"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row>
    <row r="130"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row>
    <row r="131"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row>
    <row r="132"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row>
    <row r="133"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row>
    <row r="134"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row>
    <row r="135"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row>
    <row r="13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row>
    <row r="137"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row>
    <row r="138"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row>
    <row r="139"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row>
    <row r="140"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row>
    <row r="141"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row>
    <row r="142"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row>
    <row r="143"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row>
    <row r="144"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row>
    <row r="145"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row>
    <row r="14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row>
    <row r="147"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row>
    <row r="148"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row>
    <row r="149"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row>
    <row r="150"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row>
    <row r="151"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row>
    <row r="152"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row>
    <row r="153"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row>
    <row r="154"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row>
    <row r="155"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row>
    <row r="15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row>
    <row r="157"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row>
    <row r="158"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row>
    <row r="159"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row>
    <row r="160"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row>
    <row r="161"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row>
    <row r="162"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row>
    <row r="163"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row>
    <row r="165"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row>
    <row r="16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row>
    <row r="167"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row>
    <row r="168"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row>
    <row r="169"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row>
    <row r="170"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row>
    <row r="171"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row>
    <row r="172"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row>
    <row r="173"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row>
    <row r="174"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row>
    <row r="175"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row>
    <row r="17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row>
    <row r="177"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row>
    <row r="179"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row>
    <row r="180"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row>
    <row r="181"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row>
    <row r="182"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row>
    <row r="183"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row>
    <row r="184"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row>
    <row r="185"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row>
    <row r="18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row>
    <row r="187"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row>
    <row r="188"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row>
    <row r="189"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row>
    <row r="190"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row>
    <row r="191"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row>
    <row r="194"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row>
    <row r="195"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row>
    <row r="19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row>
    <row r="197"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row>
    <row r="198"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row>
    <row r="199"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row>
    <row r="200"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row>
    <row r="201"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row>
    <row r="202"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row>
    <row r="203"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row>
    <row r="204"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row>
    <row r="205"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row>
    <row r="20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row>
    <row r="207"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row>
    <row r="208"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row>
    <row r="209"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row>
    <row r="210"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row>
    <row r="211"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row>
    <row r="212"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row>
    <row r="213"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row>
    <row r="214"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row>
    <row r="215"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row>
    <row r="217"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row>
    <row r="218"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row>
    <row r="219"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row>
    <row r="220"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row>
    <row r="221" ht="15.7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1">
    <mergeCell ref="S8:S12"/>
    <mergeCell ref="T8:W10"/>
    <mergeCell ref="U11:W11"/>
    <mergeCell ref="X10:X12"/>
    <mergeCell ref="Y10:Y12"/>
    <mergeCell ref="X14:X20"/>
    <mergeCell ref="Y14:Y20"/>
    <mergeCell ref="A1:Z1"/>
    <mergeCell ref="A6:Z6"/>
    <mergeCell ref="A7:J7"/>
    <mergeCell ref="K7:Z7"/>
    <mergeCell ref="A8:A12"/>
    <mergeCell ref="B8:B12"/>
    <mergeCell ref="C8:C12"/>
    <mergeCell ref="D14:D21"/>
    <mergeCell ref="E14:E20"/>
    <mergeCell ref="F14:F20"/>
    <mergeCell ref="K14:K20"/>
    <mergeCell ref="Q10:Q12"/>
    <mergeCell ref="R14:R20"/>
    <mergeCell ref="O9:O12"/>
    <mergeCell ref="P9:Q9"/>
    <mergeCell ref="P10:P12"/>
    <mergeCell ref="B13:B21"/>
    <mergeCell ref="C13:C21"/>
    <mergeCell ref="A14:A21"/>
    <mergeCell ref="L14:L20"/>
    <mergeCell ref="D8:D12"/>
    <mergeCell ref="E8:E12"/>
    <mergeCell ref="F8:F12"/>
    <mergeCell ref="G8:G12"/>
    <mergeCell ref="H8:H12"/>
    <mergeCell ref="I8:I12"/>
    <mergeCell ref="J8:J12"/>
    <mergeCell ref="K8:K12"/>
    <mergeCell ref="L8:L12"/>
    <mergeCell ref="M8:N8"/>
    <mergeCell ref="O8:Q8"/>
    <mergeCell ref="R8:R12"/>
    <mergeCell ref="X8:Y9"/>
    <mergeCell ref="Z8:Z12"/>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4.57"/>
    <col customWidth="1" min="3" max="3" width="18.71"/>
    <col customWidth="1" min="4" max="4" width="16.86"/>
    <col customWidth="1" min="5" max="5" width="22.29"/>
    <col customWidth="1" min="6" max="6" width="16.86"/>
    <col customWidth="1" min="7" max="7" width="14.14"/>
    <col customWidth="1" min="8" max="8" width="15.57"/>
    <col customWidth="1" min="9" max="9" width="14.86"/>
    <col customWidth="1" min="10" max="10" width="25.86"/>
    <col customWidth="1" min="11" max="11" width="18.29"/>
    <col customWidth="1" min="12" max="12" width="17.71"/>
    <col customWidth="1" min="13" max="13" width="18.29"/>
    <col customWidth="1" min="14" max="14" width="14.71"/>
    <col customWidth="1" min="15" max="15" width="16.57"/>
    <col customWidth="1" min="16" max="16" width="10.86"/>
    <col customWidth="1" min="17" max="17" width="10.71"/>
    <col customWidth="1" min="18" max="19" width="17.14"/>
    <col customWidth="1" min="20" max="20" width="11.71"/>
    <col customWidth="1" min="21" max="21" width="8.57"/>
    <col customWidth="1" min="22" max="22" width="7.86"/>
    <col customWidth="1" min="23" max="23" width="9.0"/>
    <col customWidth="1" min="24" max="24" width="13.71"/>
    <col customWidth="1" min="25" max="25" width="17.71"/>
    <col customWidth="1" min="26" max="26" width="26.29"/>
    <col customWidth="1" min="27" max="27" width="3.0"/>
  </cols>
  <sheetData>
    <row r="1" ht="60.0" customHeight="1">
      <c r="A1" s="1" t="s">
        <v>0</v>
      </c>
      <c r="B1" s="2"/>
      <c r="C1" s="2"/>
      <c r="D1" s="2"/>
      <c r="E1" s="2"/>
      <c r="F1" s="2"/>
      <c r="G1" s="2"/>
      <c r="H1" s="2"/>
      <c r="I1" s="2"/>
      <c r="J1" s="2"/>
      <c r="K1" s="2"/>
      <c r="L1" s="2"/>
      <c r="M1" s="2"/>
      <c r="N1" s="2"/>
      <c r="O1" s="2"/>
      <c r="P1" s="2"/>
      <c r="Q1" s="2"/>
      <c r="R1" s="2"/>
      <c r="S1" s="2"/>
      <c r="T1" s="2"/>
      <c r="U1" s="2"/>
      <c r="V1" s="2"/>
      <c r="W1" s="2"/>
      <c r="X1" s="2"/>
      <c r="Y1" s="2"/>
      <c r="Z1" s="3"/>
      <c r="AA1" s="52"/>
    </row>
    <row r="2">
      <c r="A2" s="123" t="s">
        <v>1</v>
      </c>
      <c r="B2" s="123"/>
      <c r="C2" s="123"/>
      <c r="D2" s="123"/>
      <c r="E2" s="123"/>
      <c r="F2" s="123"/>
      <c r="G2" s="123"/>
      <c r="H2" s="132" t="s">
        <v>627</v>
      </c>
      <c r="I2" s="123"/>
      <c r="J2" s="123"/>
      <c r="K2" s="123"/>
      <c r="L2" s="123"/>
      <c r="M2" s="123"/>
      <c r="N2" s="123"/>
      <c r="O2" s="123"/>
      <c r="P2" s="123"/>
      <c r="Q2" s="123"/>
      <c r="R2" s="123"/>
      <c r="S2" s="123"/>
      <c r="T2" s="123"/>
      <c r="U2" s="123"/>
      <c r="V2" s="123"/>
      <c r="W2" s="123"/>
      <c r="X2" s="123"/>
      <c r="Y2" s="123"/>
      <c r="Z2" s="123"/>
      <c r="AA2" s="123"/>
    </row>
    <row r="3">
      <c r="A3" s="123" t="s">
        <v>3</v>
      </c>
      <c r="B3" s="123"/>
      <c r="C3" s="123"/>
      <c r="D3" s="123"/>
      <c r="E3" s="123"/>
      <c r="F3" s="123"/>
      <c r="G3" s="123"/>
      <c r="H3" s="132" t="s">
        <v>628</v>
      </c>
      <c r="I3" s="123"/>
      <c r="J3" s="123"/>
      <c r="K3" s="123"/>
      <c r="L3" s="123"/>
      <c r="M3" s="123"/>
      <c r="N3" s="123"/>
      <c r="O3" s="123"/>
      <c r="P3" s="123"/>
      <c r="Q3" s="123"/>
      <c r="R3" s="123"/>
      <c r="S3" s="123"/>
      <c r="T3" s="123"/>
      <c r="U3" s="123"/>
      <c r="V3" s="123"/>
      <c r="W3" s="123"/>
      <c r="X3" s="123"/>
      <c r="Y3" s="123"/>
      <c r="Z3" s="123"/>
      <c r="AA3" s="123"/>
    </row>
    <row r="4">
      <c r="A4" s="123" t="s">
        <v>360</v>
      </c>
      <c r="B4" s="123"/>
      <c r="C4" s="123"/>
      <c r="D4" s="123"/>
      <c r="E4" s="123"/>
      <c r="F4" s="123"/>
      <c r="G4" s="123"/>
      <c r="H4" s="132" t="s">
        <v>481</v>
      </c>
      <c r="I4" s="123"/>
      <c r="J4" s="123"/>
      <c r="K4" s="123"/>
      <c r="L4" s="123"/>
      <c r="M4" s="123"/>
      <c r="N4" s="123"/>
      <c r="O4" s="123"/>
      <c r="P4" s="123"/>
      <c r="Q4" s="123"/>
      <c r="R4" s="123"/>
      <c r="S4" s="123"/>
      <c r="T4" s="123"/>
      <c r="U4" s="123"/>
      <c r="V4" s="123"/>
      <c r="W4" s="123"/>
      <c r="X4" s="123"/>
      <c r="Y4" s="123"/>
      <c r="Z4" s="123"/>
      <c r="AA4" s="123"/>
    </row>
    <row r="5">
      <c r="A5" s="123" t="s">
        <v>629</v>
      </c>
      <c r="B5" s="123"/>
      <c r="C5" s="123"/>
      <c r="D5" s="123"/>
      <c r="E5" s="123"/>
      <c r="F5" s="123"/>
      <c r="G5" s="123"/>
      <c r="H5" s="132" t="s">
        <v>4</v>
      </c>
      <c r="I5" s="123"/>
      <c r="J5" s="123"/>
      <c r="K5" s="123"/>
      <c r="L5" s="123"/>
      <c r="M5" s="123"/>
      <c r="N5" s="123"/>
      <c r="O5" s="123"/>
      <c r="P5" s="123"/>
      <c r="Q5" s="123"/>
      <c r="R5" s="123"/>
      <c r="S5" s="123"/>
      <c r="T5" s="123"/>
      <c r="U5" s="123"/>
      <c r="V5" s="123"/>
      <c r="W5" s="123"/>
      <c r="X5" s="123"/>
      <c r="Y5" s="123"/>
      <c r="Z5" s="123"/>
      <c r="AA5" s="123"/>
    </row>
    <row r="6" ht="16.5" customHeight="1">
      <c r="A6" s="8" t="s">
        <v>630</v>
      </c>
      <c r="B6" s="2"/>
      <c r="C6" s="2"/>
      <c r="D6" s="2"/>
      <c r="E6" s="2"/>
      <c r="F6" s="2"/>
      <c r="G6" s="2"/>
      <c r="H6" s="2"/>
      <c r="I6" s="2"/>
      <c r="J6" s="2"/>
      <c r="K6" s="2"/>
      <c r="L6" s="2"/>
      <c r="M6" s="2"/>
      <c r="N6" s="2"/>
      <c r="O6" s="2"/>
      <c r="P6" s="2"/>
      <c r="Q6" s="2"/>
      <c r="R6" s="2"/>
      <c r="S6" s="2"/>
      <c r="T6" s="2"/>
      <c r="U6" s="2"/>
      <c r="V6" s="2"/>
      <c r="W6" s="2"/>
      <c r="X6" s="2"/>
      <c r="Y6" s="2"/>
      <c r="Z6" s="3"/>
      <c r="AA6" s="5"/>
    </row>
    <row r="7" ht="18.75" customHeight="1">
      <c r="A7" s="69" t="s">
        <v>9</v>
      </c>
      <c r="B7" s="11"/>
      <c r="C7" s="11"/>
      <c r="D7" s="11"/>
      <c r="E7" s="11"/>
      <c r="F7" s="11"/>
      <c r="G7" s="11"/>
      <c r="H7" s="11"/>
      <c r="I7" s="11"/>
      <c r="J7" s="12"/>
      <c r="K7" s="70" t="s">
        <v>10</v>
      </c>
      <c r="L7" s="11"/>
      <c r="M7" s="11"/>
      <c r="N7" s="11"/>
      <c r="O7" s="11"/>
      <c r="P7" s="11"/>
      <c r="Q7" s="11"/>
      <c r="R7" s="11"/>
      <c r="S7" s="11"/>
      <c r="T7" s="11"/>
      <c r="U7" s="11"/>
      <c r="V7" s="11"/>
      <c r="W7" s="11"/>
      <c r="X7" s="11"/>
      <c r="Y7" s="11"/>
      <c r="Z7" s="12"/>
      <c r="AA7" s="71"/>
    </row>
    <row r="8" ht="54.0" customHeight="1">
      <c r="A8" s="72" t="s">
        <v>11</v>
      </c>
      <c r="B8" s="73" t="s">
        <v>12</v>
      </c>
      <c r="C8" s="72" t="s">
        <v>13</v>
      </c>
      <c r="D8" s="72" t="s">
        <v>14</v>
      </c>
      <c r="E8" s="72" t="s">
        <v>15</v>
      </c>
      <c r="F8" s="72" t="s">
        <v>16</v>
      </c>
      <c r="G8" s="72" t="s">
        <v>17</v>
      </c>
      <c r="H8" s="72" t="s">
        <v>18</v>
      </c>
      <c r="I8" s="74" t="s">
        <v>19</v>
      </c>
      <c r="J8" s="74" t="s">
        <v>20</v>
      </c>
      <c r="K8" s="16" t="s">
        <v>21</v>
      </c>
      <c r="L8" s="16" t="s">
        <v>22</v>
      </c>
      <c r="M8" s="17" t="s">
        <v>23</v>
      </c>
      <c r="N8" s="18"/>
      <c r="O8" s="17" t="s">
        <v>24</v>
      </c>
      <c r="P8" s="19"/>
      <c r="Q8" s="20"/>
      <c r="R8" s="16" t="s">
        <v>25</v>
      </c>
      <c r="S8" s="16" t="s">
        <v>26</v>
      </c>
      <c r="T8" s="21" t="s">
        <v>27</v>
      </c>
      <c r="U8" s="22"/>
      <c r="V8" s="22"/>
      <c r="W8" s="23"/>
      <c r="X8" s="21" t="s">
        <v>364</v>
      </c>
      <c r="Y8" s="23"/>
      <c r="Z8" s="16" t="s">
        <v>29</v>
      </c>
    </row>
    <row r="9">
      <c r="A9" s="25"/>
      <c r="B9" s="26"/>
      <c r="C9" s="25"/>
      <c r="D9" s="25"/>
      <c r="E9" s="25"/>
      <c r="F9" s="25"/>
      <c r="G9" s="25"/>
      <c r="H9" s="25"/>
      <c r="I9" s="25"/>
      <c r="J9" s="25"/>
      <c r="K9" s="25"/>
      <c r="L9" s="25"/>
      <c r="M9" s="27" t="s">
        <v>30</v>
      </c>
      <c r="N9" s="28" t="s">
        <v>31</v>
      </c>
      <c r="O9" s="16" t="s">
        <v>32</v>
      </c>
      <c r="P9" s="29" t="s">
        <v>31</v>
      </c>
      <c r="Q9" s="30"/>
      <c r="R9" s="25"/>
      <c r="S9" s="25"/>
      <c r="T9" s="31"/>
      <c r="W9" s="32"/>
      <c r="X9" s="34"/>
      <c r="Y9" s="35"/>
      <c r="Z9" s="25"/>
    </row>
    <row r="10" ht="16.5" customHeight="1">
      <c r="A10" s="25"/>
      <c r="B10" s="26"/>
      <c r="C10" s="25"/>
      <c r="D10" s="25"/>
      <c r="E10" s="25"/>
      <c r="F10" s="25"/>
      <c r="G10" s="25"/>
      <c r="H10" s="25"/>
      <c r="I10" s="25"/>
      <c r="J10" s="25"/>
      <c r="K10" s="25"/>
      <c r="L10" s="25"/>
      <c r="M10" s="27"/>
      <c r="N10" s="27"/>
      <c r="O10" s="25"/>
      <c r="P10" s="36" t="s">
        <v>33</v>
      </c>
      <c r="Q10" s="37" t="s">
        <v>34</v>
      </c>
      <c r="R10" s="25"/>
      <c r="S10" s="25"/>
      <c r="T10" s="34"/>
      <c r="U10" s="38"/>
      <c r="V10" s="38"/>
      <c r="W10" s="35"/>
      <c r="X10" s="16" t="s">
        <v>35</v>
      </c>
      <c r="Y10" s="36" t="s">
        <v>36</v>
      </c>
      <c r="Z10" s="25"/>
    </row>
    <row r="11" ht="16.5" customHeight="1">
      <c r="A11" s="25"/>
      <c r="B11" s="26"/>
      <c r="C11" s="25"/>
      <c r="D11" s="25"/>
      <c r="E11" s="25"/>
      <c r="F11" s="25"/>
      <c r="G11" s="25"/>
      <c r="H11" s="25"/>
      <c r="I11" s="25"/>
      <c r="J11" s="25"/>
      <c r="K11" s="25"/>
      <c r="L11" s="25"/>
      <c r="M11" s="27"/>
      <c r="N11" s="27"/>
      <c r="O11" s="25"/>
      <c r="P11" s="25"/>
      <c r="Q11" s="33"/>
      <c r="R11" s="25"/>
      <c r="S11" s="25"/>
      <c r="T11" s="40">
        <v>2020.0</v>
      </c>
      <c r="U11" s="41" t="s">
        <v>365</v>
      </c>
      <c r="V11" s="76"/>
      <c r="W11" s="42"/>
      <c r="X11" s="25"/>
      <c r="Y11" s="25"/>
      <c r="Z11" s="25"/>
    </row>
    <row r="12">
      <c r="A12" s="43"/>
      <c r="B12" s="44"/>
      <c r="C12" s="43"/>
      <c r="D12" s="43"/>
      <c r="E12" s="43"/>
      <c r="F12" s="43"/>
      <c r="G12" s="43"/>
      <c r="H12" s="43"/>
      <c r="I12" s="43"/>
      <c r="J12" s="43"/>
      <c r="K12" s="43"/>
      <c r="L12" s="43"/>
      <c r="M12" s="45"/>
      <c r="N12" s="45"/>
      <c r="O12" s="43"/>
      <c r="P12" s="43"/>
      <c r="Q12" s="39"/>
      <c r="R12" s="43"/>
      <c r="S12" s="43"/>
      <c r="T12" s="46" t="s">
        <v>37</v>
      </c>
      <c r="U12" s="78">
        <v>2021.0</v>
      </c>
      <c r="V12" s="47">
        <v>2022.0</v>
      </c>
      <c r="W12" s="48">
        <v>2023.0</v>
      </c>
      <c r="X12" s="43"/>
      <c r="Y12" s="43"/>
      <c r="Z12" s="43"/>
    </row>
    <row r="13" ht="178.5" customHeight="1">
      <c r="A13" s="63" t="s">
        <v>183</v>
      </c>
      <c r="B13" s="63" t="s">
        <v>184</v>
      </c>
      <c r="C13" s="49" t="s">
        <v>185</v>
      </c>
      <c r="D13" s="58" t="s">
        <v>186</v>
      </c>
      <c r="E13" s="58" t="s">
        <v>187</v>
      </c>
      <c r="F13" s="80" t="s">
        <v>188</v>
      </c>
      <c r="G13" s="63" t="s">
        <v>138</v>
      </c>
      <c r="H13" s="63" t="s">
        <v>631</v>
      </c>
      <c r="I13" s="63" t="s">
        <v>45</v>
      </c>
      <c r="J13" s="58" t="s">
        <v>187</v>
      </c>
      <c r="K13" s="80" t="s">
        <v>632</v>
      </c>
      <c r="L13" s="80" t="s">
        <v>633</v>
      </c>
      <c r="M13" s="80" t="s">
        <v>634</v>
      </c>
      <c r="N13" s="60">
        <v>3.0</v>
      </c>
      <c r="O13" s="98" t="s">
        <v>635</v>
      </c>
      <c r="P13" s="98" t="s">
        <v>636</v>
      </c>
      <c r="Q13" s="98" t="s">
        <v>636</v>
      </c>
      <c r="R13" s="80" t="s">
        <v>637</v>
      </c>
      <c r="S13" s="58" t="s">
        <v>494</v>
      </c>
      <c r="T13" s="59">
        <v>3.0</v>
      </c>
      <c r="U13" s="59">
        <v>3.0</v>
      </c>
      <c r="V13" s="59">
        <v>3.0</v>
      </c>
      <c r="W13" s="59"/>
      <c r="X13" s="59">
        <v>317.0</v>
      </c>
      <c r="Y13" s="59" t="s">
        <v>638</v>
      </c>
      <c r="Z13" s="65" t="s">
        <v>639</v>
      </c>
    </row>
    <row r="14">
      <c r="A14" s="63" t="s">
        <v>353</v>
      </c>
      <c r="B14" s="63" t="s">
        <v>184</v>
      </c>
      <c r="C14" s="49" t="s">
        <v>185</v>
      </c>
      <c r="D14" s="63" t="s">
        <v>354</v>
      </c>
      <c r="E14" s="63" t="s">
        <v>355</v>
      </c>
      <c r="F14" s="59" t="s">
        <v>356</v>
      </c>
      <c r="G14" s="63">
        <v>70.0</v>
      </c>
      <c r="H14" s="63" t="s">
        <v>357</v>
      </c>
      <c r="I14" s="63" t="s">
        <v>45</v>
      </c>
      <c r="J14" s="63" t="s">
        <v>355</v>
      </c>
      <c r="K14" s="80" t="s">
        <v>632</v>
      </c>
      <c r="L14" s="80" t="s">
        <v>633</v>
      </c>
      <c r="M14" s="80" t="s">
        <v>640</v>
      </c>
      <c r="N14" s="59">
        <v>50.0</v>
      </c>
      <c r="O14" s="98" t="s">
        <v>635</v>
      </c>
      <c r="P14" s="98" t="s">
        <v>636</v>
      </c>
      <c r="Q14" s="98" t="s">
        <v>636</v>
      </c>
      <c r="R14" s="80" t="s">
        <v>641</v>
      </c>
      <c r="S14" s="80">
        <v>14.0</v>
      </c>
      <c r="T14" s="59">
        <v>50.0</v>
      </c>
      <c r="U14" s="59">
        <v>50.0</v>
      </c>
      <c r="V14" s="59">
        <v>50.0</v>
      </c>
      <c r="W14" s="59"/>
      <c r="X14" s="59">
        <v>2250.0</v>
      </c>
      <c r="Y14" s="59" t="s">
        <v>638</v>
      </c>
      <c r="Z14" s="80" t="s">
        <v>642</v>
      </c>
    </row>
    <row r="15">
      <c r="N15" s="51"/>
    </row>
    <row r="16">
      <c r="N16" s="51"/>
    </row>
    <row r="17">
      <c r="N17" s="51"/>
    </row>
    <row r="18">
      <c r="N18" s="51"/>
    </row>
    <row r="19">
      <c r="N19" s="51"/>
    </row>
    <row r="20">
      <c r="N20" s="51"/>
    </row>
    <row r="21" ht="15.75" customHeight="1">
      <c r="N21" s="51"/>
    </row>
    <row r="22" ht="15.75" customHeight="1">
      <c r="N22" s="51"/>
    </row>
    <row r="23" ht="15.75" customHeight="1">
      <c r="N23" s="51"/>
    </row>
    <row r="24" ht="15.75" customHeight="1">
      <c r="N24" s="51"/>
    </row>
    <row r="25" ht="15.75" customHeight="1">
      <c r="N25" s="51"/>
    </row>
    <row r="26" ht="15.75" customHeight="1">
      <c r="N26" s="51"/>
    </row>
    <row r="27" ht="15.75" customHeight="1">
      <c r="N27" s="51"/>
    </row>
    <row r="28" ht="15.75" customHeight="1">
      <c r="N28" s="51"/>
    </row>
    <row r="29" ht="15.75" customHeight="1">
      <c r="N29" s="51"/>
    </row>
    <row r="30" ht="15.75" customHeight="1">
      <c r="N30" s="51"/>
    </row>
    <row r="31" ht="15.75" customHeight="1">
      <c r="N31" s="51"/>
    </row>
    <row r="32" ht="15.75" customHeight="1">
      <c r="N32" s="51"/>
    </row>
    <row r="33" ht="15.75" customHeight="1">
      <c r="N33" s="51"/>
    </row>
    <row r="34" ht="15.75" customHeight="1">
      <c r="N34" s="51"/>
    </row>
    <row r="35" ht="15.75" customHeight="1">
      <c r="N35" s="51"/>
    </row>
    <row r="36" ht="15.75" customHeight="1">
      <c r="N36" s="51"/>
    </row>
    <row r="37" ht="15.75" customHeight="1">
      <c r="N37" s="51"/>
    </row>
    <row r="38" ht="15.75" customHeight="1">
      <c r="N38" s="51"/>
    </row>
    <row r="39" ht="15.75" customHeight="1">
      <c r="N39" s="51"/>
    </row>
    <row r="40" ht="15.75" customHeight="1">
      <c r="N40" s="51"/>
    </row>
    <row r="41" ht="15.75" customHeight="1">
      <c r="N41" s="51"/>
    </row>
    <row r="42" ht="15.75" customHeight="1">
      <c r="N42" s="51"/>
    </row>
    <row r="43" ht="15.75" customHeight="1">
      <c r="N43" s="51"/>
    </row>
    <row r="44" ht="15.75" customHeight="1">
      <c r="N44" s="51"/>
    </row>
    <row r="45" ht="15.75" customHeight="1">
      <c r="N45" s="51"/>
    </row>
    <row r="46" ht="15.75" customHeight="1">
      <c r="N46" s="51"/>
    </row>
    <row r="47" ht="15.75" customHeight="1">
      <c r="N47" s="51"/>
    </row>
    <row r="48" ht="15.75" customHeight="1">
      <c r="N48" s="51"/>
    </row>
    <row r="49" ht="15.75" customHeight="1">
      <c r="N49" s="51"/>
    </row>
    <row r="50" ht="15.75" customHeight="1">
      <c r="N50" s="51"/>
    </row>
    <row r="51" ht="15.75" customHeight="1">
      <c r="N51" s="51"/>
    </row>
    <row r="52" ht="15.75" customHeight="1">
      <c r="N52" s="51"/>
    </row>
    <row r="53" ht="15.75" customHeight="1">
      <c r="N53" s="51"/>
    </row>
    <row r="54" ht="15.75" customHeight="1">
      <c r="N54" s="51"/>
    </row>
    <row r="55" ht="15.75" customHeight="1">
      <c r="N55" s="51"/>
    </row>
    <row r="56" ht="15.75" customHeight="1">
      <c r="N56" s="51"/>
    </row>
    <row r="57" ht="15.75" customHeight="1">
      <c r="N57" s="51"/>
    </row>
    <row r="58" ht="15.75" customHeight="1">
      <c r="N58" s="51"/>
    </row>
    <row r="59" ht="15.75" customHeight="1">
      <c r="N59" s="51"/>
    </row>
    <row r="60" ht="15.75" customHeight="1">
      <c r="N60" s="51"/>
    </row>
    <row r="61" ht="15.75" customHeight="1">
      <c r="N61" s="51"/>
    </row>
    <row r="62" ht="15.75" customHeight="1">
      <c r="N62" s="51"/>
    </row>
    <row r="63" ht="15.75" customHeight="1">
      <c r="N63" s="51"/>
    </row>
    <row r="64" ht="15.75" customHeight="1">
      <c r="N64" s="51"/>
    </row>
    <row r="65" ht="15.75" customHeight="1">
      <c r="N65" s="51"/>
    </row>
    <row r="66" ht="15.75" customHeight="1">
      <c r="N66" s="51"/>
    </row>
    <row r="67" ht="15.75" customHeight="1">
      <c r="N67" s="51"/>
    </row>
    <row r="68" ht="15.75" customHeight="1">
      <c r="N68" s="51"/>
    </row>
    <row r="69" ht="15.75" customHeight="1">
      <c r="N69" s="51"/>
    </row>
    <row r="70" ht="15.75" customHeight="1">
      <c r="N70" s="51"/>
    </row>
    <row r="71" ht="15.75" customHeight="1">
      <c r="N71" s="51"/>
    </row>
    <row r="72" ht="15.75" customHeight="1">
      <c r="N72" s="51"/>
    </row>
    <row r="73" ht="15.75" customHeight="1">
      <c r="N73" s="51"/>
    </row>
    <row r="74" ht="15.75" customHeight="1">
      <c r="N74" s="51"/>
    </row>
    <row r="75" ht="15.75" customHeight="1">
      <c r="N75" s="51"/>
    </row>
    <row r="76" ht="15.75" customHeight="1">
      <c r="N76" s="51"/>
    </row>
    <row r="77" ht="15.75" customHeight="1">
      <c r="N77" s="51"/>
    </row>
    <row r="78" ht="15.75" customHeight="1">
      <c r="N78" s="51"/>
    </row>
    <row r="79" ht="15.75" customHeight="1">
      <c r="N79" s="51"/>
    </row>
    <row r="80" ht="15.75" customHeight="1">
      <c r="N80" s="51"/>
    </row>
    <row r="81" ht="15.75" customHeight="1">
      <c r="N81" s="51"/>
    </row>
    <row r="82" ht="15.75" customHeight="1">
      <c r="N82" s="51"/>
    </row>
    <row r="83" ht="15.75" customHeight="1">
      <c r="N83" s="51"/>
    </row>
    <row r="84" ht="15.75" customHeight="1">
      <c r="N84" s="51"/>
    </row>
    <row r="85" ht="15.75" customHeight="1">
      <c r="N85" s="51"/>
    </row>
    <row r="86" ht="15.75" customHeight="1">
      <c r="N86" s="51"/>
    </row>
    <row r="87" ht="15.75" customHeight="1">
      <c r="N87" s="51"/>
    </row>
    <row r="88" ht="15.75" customHeight="1">
      <c r="N88" s="51"/>
    </row>
    <row r="89" ht="15.75" customHeight="1">
      <c r="N89" s="51"/>
    </row>
    <row r="90" ht="15.75" customHeight="1">
      <c r="N90" s="51"/>
    </row>
    <row r="91" ht="15.75" customHeight="1">
      <c r="N91" s="51"/>
    </row>
    <row r="92" ht="15.75" customHeight="1">
      <c r="N92" s="51"/>
    </row>
    <row r="93" ht="15.75" customHeight="1">
      <c r="N93" s="51"/>
    </row>
    <row r="94" ht="15.75" customHeight="1">
      <c r="N94" s="51"/>
    </row>
    <row r="95" ht="15.75" customHeight="1">
      <c r="N95" s="51"/>
    </row>
    <row r="96" ht="15.75" customHeight="1">
      <c r="N96" s="51"/>
    </row>
    <row r="97" ht="15.75" customHeight="1">
      <c r="N97" s="51"/>
    </row>
    <row r="98" ht="15.75" customHeight="1">
      <c r="N98" s="51"/>
    </row>
    <row r="99" ht="15.75" customHeight="1">
      <c r="N99" s="51"/>
    </row>
    <row r="100" ht="15.75" customHeight="1">
      <c r="N100" s="51"/>
    </row>
    <row r="101" ht="15.75" customHeight="1">
      <c r="N101" s="51"/>
    </row>
    <row r="102" ht="15.75" customHeight="1">
      <c r="N102" s="51"/>
    </row>
    <row r="103" ht="15.75" customHeight="1">
      <c r="N103" s="51"/>
    </row>
    <row r="104" ht="15.75" customHeight="1">
      <c r="N104" s="51"/>
    </row>
    <row r="105" ht="15.75" customHeight="1">
      <c r="N105" s="51"/>
    </row>
    <row r="106" ht="15.75" customHeight="1">
      <c r="N106" s="51"/>
    </row>
    <row r="107" ht="15.75" customHeight="1">
      <c r="N107" s="51"/>
    </row>
    <row r="108" ht="15.75" customHeight="1">
      <c r="N108" s="51"/>
    </row>
    <row r="109" ht="15.75" customHeight="1">
      <c r="N109" s="51"/>
    </row>
    <row r="110" ht="15.75" customHeight="1">
      <c r="N110" s="51"/>
    </row>
    <row r="111" ht="15.75" customHeight="1">
      <c r="N111" s="51"/>
    </row>
    <row r="112" ht="15.75" customHeight="1">
      <c r="N112" s="51"/>
    </row>
    <row r="113" ht="15.75" customHeight="1">
      <c r="N113" s="51"/>
    </row>
    <row r="114" ht="15.75" customHeight="1">
      <c r="N114" s="51"/>
    </row>
    <row r="115" ht="15.75" customHeight="1">
      <c r="N115" s="51"/>
    </row>
    <row r="116" ht="15.75" customHeight="1">
      <c r="N116" s="51"/>
    </row>
    <row r="117" ht="15.75" customHeight="1">
      <c r="N117" s="51"/>
    </row>
    <row r="118" ht="15.75" customHeight="1">
      <c r="N118" s="51"/>
    </row>
    <row r="119" ht="15.75" customHeight="1">
      <c r="N119" s="51"/>
    </row>
    <row r="120" ht="15.75" customHeight="1">
      <c r="N120" s="51"/>
    </row>
    <row r="121" ht="15.75" customHeight="1">
      <c r="N121" s="51"/>
    </row>
    <row r="122" ht="15.75" customHeight="1">
      <c r="N122" s="51"/>
    </row>
    <row r="123" ht="15.75" customHeight="1">
      <c r="N123" s="51"/>
    </row>
    <row r="124" ht="15.75" customHeight="1">
      <c r="N124" s="51"/>
    </row>
    <row r="125" ht="15.75" customHeight="1">
      <c r="N125" s="51"/>
    </row>
    <row r="126" ht="15.75" customHeight="1">
      <c r="N126" s="51"/>
    </row>
    <row r="127" ht="15.75" customHeight="1">
      <c r="N127" s="51"/>
    </row>
    <row r="128" ht="15.75" customHeight="1">
      <c r="N128" s="51"/>
    </row>
    <row r="129" ht="15.75" customHeight="1">
      <c r="N129" s="51"/>
    </row>
    <row r="130" ht="15.75" customHeight="1">
      <c r="N130" s="51"/>
    </row>
    <row r="131" ht="15.75" customHeight="1">
      <c r="N131" s="51"/>
    </row>
    <row r="132" ht="15.75" customHeight="1">
      <c r="N132" s="51"/>
    </row>
    <row r="133" ht="15.75" customHeight="1">
      <c r="N133" s="51"/>
    </row>
    <row r="134" ht="15.75" customHeight="1">
      <c r="N134" s="51"/>
    </row>
    <row r="135" ht="15.75" customHeight="1">
      <c r="N135" s="51"/>
    </row>
    <row r="136" ht="15.75" customHeight="1">
      <c r="N136" s="51"/>
    </row>
    <row r="137" ht="15.75" customHeight="1">
      <c r="N137" s="51"/>
    </row>
    <row r="138" ht="15.75" customHeight="1">
      <c r="N138" s="51"/>
    </row>
    <row r="139" ht="15.75" customHeight="1">
      <c r="N139" s="51"/>
    </row>
    <row r="140" ht="15.75" customHeight="1">
      <c r="N140" s="51"/>
    </row>
    <row r="141" ht="15.75" customHeight="1">
      <c r="N141" s="51"/>
    </row>
    <row r="142" ht="15.75" customHeight="1">
      <c r="N142" s="51"/>
    </row>
    <row r="143" ht="15.75" customHeight="1">
      <c r="N143" s="51"/>
    </row>
    <row r="144" ht="15.75" customHeight="1">
      <c r="N144" s="51"/>
    </row>
    <row r="145" ht="15.75" customHeight="1">
      <c r="N145" s="51"/>
    </row>
    <row r="146" ht="15.75" customHeight="1">
      <c r="N146" s="51"/>
    </row>
    <row r="147" ht="15.75" customHeight="1">
      <c r="N147" s="51"/>
    </row>
    <row r="148" ht="15.75" customHeight="1">
      <c r="N148" s="51"/>
    </row>
    <row r="149" ht="15.75" customHeight="1">
      <c r="N149" s="51"/>
    </row>
    <row r="150" ht="15.75" customHeight="1">
      <c r="N150" s="51"/>
    </row>
    <row r="151" ht="15.75" customHeight="1">
      <c r="N151" s="51"/>
    </row>
    <row r="152" ht="15.75" customHeight="1">
      <c r="N152" s="51"/>
    </row>
    <row r="153" ht="15.75" customHeight="1">
      <c r="N153" s="51"/>
    </row>
    <row r="154" ht="15.75" customHeight="1">
      <c r="N154" s="51"/>
    </row>
    <row r="155" ht="15.75" customHeight="1">
      <c r="N155" s="51"/>
    </row>
    <row r="156" ht="15.75" customHeight="1">
      <c r="N156" s="51"/>
    </row>
    <row r="157" ht="15.75" customHeight="1">
      <c r="N157" s="51"/>
    </row>
    <row r="158" ht="15.75" customHeight="1">
      <c r="N158" s="51"/>
    </row>
    <row r="159" ht="15.75" customHeight="1">
      <c r="N159" s="51"/>
    </row>
    <row r="160" ht="15.75" customHeight="1">
      <c r="N160" s="51"/>
    </row>
    <row r="161" ht="15.75" customHeight="1">
      <c r="N161" s="51"/>
    </row>
    <row r="162" ht="15.75" customHeight="1">
      <c r="N162" s="51"/>
    </row>
    <row r="163" ht="15.75" customHeight="1">
      <c r="N163" s="51"/>
    </row>
    <row r="164" ht="15.75" customHeight="1">
      <c r="N164" s="51"/>
    </row>
    <row r="165" ht="15.75" customHeight="1">
      <c r="N165" s="51"/>
    </row>
    <row r="166" ht="15.75" customHeight="1">
      <c r="N166" s="51"/>
    </row>
    <row r="167" ht="15.75" customHeight="1">
      <c r="N167" s="51"/>
    </row>
    <row r="168" ht="15.75" customHeight="1">
      <c r="N168" s="51"/>
    </row>
    <row r="169" ht="15.75" customHeight="1">
      <c r="N169" s="51"/>
    </row>
    <row r="170" ht="15.75" customHeight="1">
      <c r="N170" s="51"/>
    </row>
    <row r="171" ht="15.75" customHeight="1">
      <c r="N171" s="51"/>
    </row>
    <row r="172" ht="15.75" customHeight="1">
      <c r="N172" s="51"/>
    </row>
    <row r="173" ht="15.75" customHeight="1">
      <c r="N173" s="51"/>
    </row>
    <row r="174" ht="15.75" customHeight="1">
      <c r="N174" s="51"/>
    </row>
    <row r="175" ht="15.75" customHeight="1">
      <c r="N175" s="51"/>
    </row>
    <row r="176" ht="15.75" customHeight="1">
      <c r="N176" s="51"/>
    </row>
    <row r="177" ht="15.75" customHeight="1">
      <c r="N177" s="51"/>
    </row>
    <row r="178" ht="15.75" customHeight="1">
      <c r="N178" s="51"/>
    </row>
    <row r="179" ht="15.75" customHeight="1">
      <c r="N179" s="51"/>
    </row>
    <row r="180" ht="15.75" customHeight="1">
      <c r="N180" s="51"/>
    </row>
    <row r="181" ht="15.75" customHeight="1">
      <c r="N181" s="51"/>
    </row>
    <row r="182" ht="15.75" customHeight="1">
      <c r="N182" s="51"/>
    </row>
    <row r="183" ht="15.75" customHeight="1">
      <c r="N183" s="51"/>
    </row>
    <row r="184" ht="15.75" customHeight="1">
      <c r="N184" s="51"/>
    </row>
    <row r="185" ht="15.75" customHeight="1">
      <c r="N185" s="51"/>
    </row>
    <row r="186" ht="15.75" customHeight="1">
      <c r="N186" s="51"/>
    </row>
    <row r="187" ht="15.75" customHeight="1">
      <c r="N187" s="51"/>
    </row>
    <row r="188" ht="15.75" customHeight="1">
      <c r="N188" s="51"/>
    </row>
    <row r="189" ht="15.75" customHeight="1">
      <c r="N189" s="51"/>
    </row>
    <row r="190" ht="15.75" customHeight="1">
      <c r="N190" s="51"/>
    </row>
    <row r="191" ht="15.75" customHeight="1">
      <c r="N191" s="51"/>
    </row>
    <row r="192" ht="15.75" customHeight="1">
      <c r="N192" s="51"/>
    </row>
    <row r="193" ht="15.75" customHeight="1">
      <c r="N193" s="51"/>
    </row>
    <row r="194" ht="15.75" customHeight="1">
      <c r="N194" s="51"/>
    </row>
    <row r="195" ht="15.75" customHeight="1">
      <c r="N195" s="51"/>
    </row>
    <row r="196" ht="15.75" customHeight="1">
      <c r="N196" s="51"/>
    </row>
    <row r="197" ht="15.75" customHeight="1">
      <c r="N197" s="51"/>
    </row>
    <row r="198" ht="15.75" customHeight="1">
      <c r="N198" s="51"/>
    </row>
    <row r="199" ht="15.75" customHeight="1">
      <c r="N199" s="51"/>
    </row>
    <row r="200" ht="15.75" customHeight="1">
      <c r="N200" s="51"/>
    </row>
    <row r="201" ht="15.75" customHeight="1">
      <c r="N201" s="51"/>
    </row>
    <row r="202" ht="15.75" customHeight="1">
      <c r="N202" s="51"/>
    </row>
    <row r="203" ht="15.75" customHeight="1">
      <c r="N203" s="51"/>
    </row>
    <row r="204" ht="15.75" customHeight="1">
      <c r="N204" s="51"/>
    </row>
    <row r="205" ht="15.75" customHeight="1">
      <c r="N205" s="51"/>
    </row>
    <row r="206" ht="15.75" customHeight="1">
      <c r="N206" s="51"/>
    </row>
    <row r="207" ht="15.75" customHeight="1">
      <c r="N207" s="51"/>
    </row>
    <row r="208" ht="15.75" customHeight="1">
      <c r="N208" s="51"/>
    </row>
    <row r="209" ht="15.75" customHeight="1">
      <c r="N209" s="51"/>
    </row>
    <row r="210" ht="15.75" customHeight="1">
      <c r="N210" s="51"/>
    </row>
    <row r="211" ht="15.75" customHeight="1">
      <c r="N211" s="51"/>
    </row>
    <row r="212" ht="15.75" customHeight="1">
      <c r="N212" s="51"/>
    </row>
    <row r="213" ht="15.75" customHeight="1">
      <c r="N213" s="51"/>
    </row>
    <row r="214" ht="15.75" customHeight="1">
      <c r="N214" s="51"/>
    </row>
    <row r="215" ht="15.75" customHeight="1">
      <c r="N215" s="51"/>
    </row>
    <row r="216" ht="15.75" customHeight="1">
      <c r="N216" s="51"/>
    </row>
    <row r="217" ht="15.75" customHeight="1">
      <c r="N217" s="51"/>
    </row>
    <row r="218" ht="15.75" customHeight="1">
      <c r="N218" s="51"/>
    </row>
    <row r="219" ht="15.75" customHeight="1">
      <c r="N219" s="51"/>
    </row>
    <row r="220" ht="15.75" customHeight="1">
      <c r="N220" s="5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S8:S12"/>
    <mergeCell ref="T8:W10"/>
    <mergeCell ref="U11:W11"/>
    <mergeCell ref="O9:O12"/>
    <mergeCell ref="P9:Q9"/>
    <mergeCell ref="P10:P12"/>
    <mergeCell ref="Q10:Q12"/>
    <mergeCell ref="X10:X12"/>
    <mergeCell ref="Y10:Y12"/>
    <mergeCell ref="A1:Z1"/>
    <mergeCell ref="A6:Z6"/>
    <mergeCell ref="A7:J7"/>
    <mergeCell ref="K7:Z7"/>
    <mergeCell ref="A8:A12"/>
    <mergeCell ref="B8:B12"/>
    <mergeCell ref="C8:C12"/>
    <mergeCell ref="D8:D12"/>
    <mergeCell ref="E8:E12"/>
    <mergeCell ref="F8:F12"/>
    <mergeCell ref="G8:G12"/>
    <mergeCell ref="H8:H12"/>
    <mergeCell ref="I8:I12"/>
    <mergeCell ref="J8:J12"/>
    <mergeCell ref="K8:K12"/>
    <mergeCell ref="L8:L12"/>
    <mergeCell ref="M8:N8"/>
    <mergeCell ref="O8:Q8"/>
    <mergeCell ref="R8:R12"/>
    <mergeCell ref="X8:Y9"/>
    <mergeCell ref="Z8:Z12"/>
  </mergeCells>
  <printOptions/>
  <pageMargins bottom="0.75" footer="0.0" header="0.0" left="0.7" right="0.7" top="0.75"/>
  <pageSetup orientation="landscape"/>
  <drawing r:id="rId1"/>
</worksheet>
</file>